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1028"/>
  <workbookPr filterPrivacy="1"/>
  <xr:revisionPtr revIDLastSave="0" documentId="13_ncr:1_{C67401CF-48DE-1C45-9A90-F8E505BA1CEE}" xr6:coauthVersionLast="47" xr6:coauthVersionMax="47" xr10:uidLastSave="{00000000-0000-0000-0000-000000000000}"/>
  <bookViews>
    <workbookView xWindow="0" yWindow="700" windowWidth="28800" windowHeight="16020" activeTab="4" xr2:uid="{00000000-000D-0000-FFFF-FFFF00000000}"/>
  </bookViews>
  <sheets>
    <sheet name="Cover Page" sheetId="6" r:id="rId1"/>
    <sheet name="WACC" sheetId="1" r:id="rId2"/>
    <sheet name="Cost of Equity" sheetId="2" r:id="rId3"/>
    <sheet name="Risk-free Rate" sheetId="3" r:id="rId4"/>
    <sheet name="WACC vs Beta" sheetId="4" r:id="rId5"/>
    <sheet name="Exhibits" sheetId="5"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ARRAYTEXT_WF"/>
      </xcalcf:calcFeatures>
    </ext>
  </extLst>
</workbook>
</file>

<file path=xl/calcChain.xml><?xml version="1.0" encoding="utf-8"?>
<calcChain xmlns="http://schemas.openxmlformats.org/spreadsheetml/2006/main">
  <c r="C67" i="4" l="1"/>
  <c r="D67" i="4"/>
  <c r="H67" i="4"/>
  <c r="G67" i="4"/>
  <c r="F67" i="4"/>
  <c r="E67" i="4"/>
  <c r="C4" i="4"/>
  <c r="D4" i="4"/>
  <c r="H4" i="4"/>
  <c r="G4" i="4"/>
  <c r="F4" i="4"/>
  <c r="E4" i="4"/>
  <c r="H51" i="4"/>
  <c r="G51" i="4"/>
  <c r="F51" i="4"/>
  <c r="C51" i="4"/>
  <c r="D51" i="4"/>
  <c r="E51" i="4"/>
  <c r="C35" i="4" l="1"/>
  <c r="D35" i="4"/>
  <c r="E35" i="4"/>
  <c r="F35" i="4"/>
  <c r="H35" i="4"/>
  <c r="G35" i="4"/>
  <c r="H19" i="4"/>
  <c r="G19" i="4"/>
  <c r="C19" i="4"/>
  <c r="D19" i="4"/>
  <c r="E19" i="4"/>
  <c r="F19" i="4"/>
  <c r="I9" i="2" l="1"/>
  <c r="M4" i="2"/>
  <c r="L4" i="2"/>
  <c r="K4" i="2"/>
  <c r="J4" i="2"/>
  <c r="I4" i="2"/>
  <c r="M7" i="2"/>
  <c r="E22" i="1"/>
  <c r="D22" i="1"/>
  <c r="C22" i="1"/>
  <c r="F22" i="1" l="1"/>
  <c r="G22" i="1"/>
  <c r="M6" i="2" l="1"/>
  <c r="L6" i="2"/>
  <c r="K6" i="2"/>
  <c r="J6" i="2"/>
  <c r="I6" i="2"/>
  <c r="M5" i="2"/>
  <c r="L5" i="2"/>
  <c r="M3" i="2"/>
  <c r="K5" i="2"/>
  <c r="K7" i="2" s="1"/>
  <c r="J5" i="2"/>
  <c r="J7" i="2" s="1"/>
  <c r="I5" i="2"/>
  <c r="I7" i="2" s="1"/>
  <c r="D4" i="2"/>
  <c r="E4" i="2"/>
  <c r="D5" i="2"/>
  <c r="E5" i="2"/>
  <c r="D6" i="2"/>
  <c r="E6" i="2"/>
  <c r="D7" i="2"/>
  <c r="E7" i="2"/>
  <c r="D8" i="2"/>
  <c r="E8" i="2"/>
  <c r="D9" i="2"/>
  <c r="E9" i="2"/>
  <c r="D10" i="2"/>
  <c r="E10" i="2"/>
  <c r="D11" i="2"/>
  <c r="E11" i="2"/>
  <c r="D12" i="2"/>
  <c r="E12" i="2"/>
  <c r="D13" i="2"/>
  <c r="E13" i="2"/>
  <c r="D14" i="2"/>
  <c r="E14" i="2"/>
  <c r="D15" i="2"/>
  <c r="E15" i="2"/>
  <c r="D16" i="2"/>
  <c r="E16" i="2"/>
  <c r="D17" i="2"/>
  <c r="E17" i="2"/>
  <c r="D18" i="2"/>
  <c r="E18" i="2"/>
  <c r="D19" i="2"/>
  <c r="E19" i="2"/>
  <c r="D20" i="2"/>
  <c r="E20" i="2"/>
  <c r="D21" i="2"/>
  <c r="E21" i="2"/>
  <c r="D22" i="2"/>
  <c r="E22" i="2"/>
  <c r="D23" i="2"/>
  <c r="E23" i="2"/>
  <c r="D24" i="2"/>
  <c r="E24" i="2"/>
  <c r="D25" i="2"/>
  <c r="E25" i="2"/>
  <c r="D26" i="2"/>
  <c r="E26" i="2"/>
  <c r="D27" i="2"/>
  <c r="E27" i="2"/>
  <c r="D28" i="2"/>
  <c r="E28" i="2"/>
  <c r="D29" i="2"/>
  <c r="E29" i="2"/>
  <c r="D30" i="2"/>
  <c r="E30" i="2"/>
  <c r="D31" i="2"/>
  <c r="E31" i="2"/>
  <c r="D32" i="2"/>
  <c r="E32" i="2"/>
  <c r="D33" i="2"/>
  <c r="E33" i="2"/>
  <c r="D34" i="2"/>
  <c r="E34" i="2"/>
  <c r="D35" i="2"/>
  <c r="E35" i="2"/>
  <c r="D36" i="2"/>
  <c r="E36" i="2"/>
  <c r="D37" i="2"/>
  <c r="E37" i="2"/>
  <c r="D38" i="2"/>
  <c r="E38" i="2"/>
  <c r="D39" i="2"/>
  <c r="E39" i="2"/>
  <c r="D40" i="2"/>
  <c r="E40" i="2"/>
  <c r="D41" i="2"/>
  <c r="E41" i="2"/>
  <c r="D42" i="2"/>
  <c r="E42" i="2"/>
  <c r="D43" i="2"/>
  <c r="E43" i="2"/>
  <c r="D44" i="2"/>
  <c r="E44" i="2"/>
  <c r="D45" i="2"/>
  <c r="E45" i="2"/>
  <c r="D46" i="2"/>
  <c r="E46" i="2"/>
  <c r="D47" i="2"/>
  <c r="E47" i="2"/>
  <c r="D48" i="2"/>
  <c r="E48" i="2"/>
  <c r="D49" i="2"/>
  <c r="E49" i="2"/>
  <c r="D50" i="2"/>
  <c r="E50" i="2"/>
  <c r="D51" i="2"/>
  <c r="E51" i="2"/>
  <c r="D52" i="2"/>
  <c r="E52" i="2"/>
  <c r="D53" i="2"/>
  <c r="E53" i="2"/>
  <c r="D54" i="2"/>
  <c r="E54" i="2"/>
  <c r="D55" i="2"/>
  <c r="E55" i="2"/>
  <c r="D56" i="2"/>
  <c r="E56" i="2"/>
  <c r="D57" i="2"/>
  <c r="E57" i="2"/>
  <c r="D58" i="2"/>
  <c r="E58" i="2"/>
  <c r="D59" i="2"/>
  <c r="E59" i="2"/>
  <c r="D60" i="2"/>
  <c r="E60" i="2"/>
  <c r="D61" i="2"/>
  <c r="E61" i="2"/>
  <c r="D62" i="2"/>
  <c r="E62" i="2"/>
  <c r="D63" i="2"/>
  <c r="E63" i="2"/>
  <c r="D64" i="2"/>
  <c r="E64" i="2"/>
  <c r="D65" i="2"/>
  <c r="E65" i="2"/>
  <c r="D66" i="2"/>
  <c r="E66" i="2"/>
  <c r="D67" i="2"/>
  <c r="E67" i="2"/>
  <c r="D68" i="2"/>
  <c r="E68" i="2"/>
  <c r="D69" i="2"/>
  <c r="E69" i="2"/>
  <c r="D70" i="2"/>
  <c r="E70" i="2"/>
  <c r="D71" i="2"/>
  <c r="E71" i="2"/>
  <c r="D72" i="2"/>
  <c r="E72" i="2"/>
  <c r="D73" i="2"/>
  <c r="E73" i="2"/>
  <c r="D74" i="2"/>
  <c r="E74" i="2"/>
  <c r="D75" i="2"/>
  <c r="E75" i="2"/>
  <c r="D76" i="2"/>
  <c r="E76" i="2"/>
  <c r="D77" i="2"/>
  <c r="E77" i="2"/>
  <c r="D78" i="2"/>
  <c r="E78" i="2"/>
  <c r="D79" i="2"/>
  <c r="E79" i="2"/>
  <c r="D80" i="2"/>
  <c r="E80" i="2"/>
  <c r="D81" i="2"/>
  <c r="E81" i="2"/>
  <c r="D82" i="2"/>
  <c r="E82" i="2"/>
  <c r="D83" i="2"/>
  <c r="E83" i="2"/>
  <c r="D84" i="2"/>
  <c r="E84" i="2"/>
  <c r="D85" i="2"/>
  <c r="E85" i="2"/>
  <c r="D86" i="2"/>
  <c r="E86" i="2"/>
  <c r="D87" i="2"/>
  <c r="E87" i="2"/>
  <c r="D88" i="2"/>
  <c r="E88" i="2"/>
  <c r="D89" i="2"/>
  <c r="E89" i="2"/>
  <c r="D90" i="2"/>
  <c r="E90" i="2"/>
  <c r="D91" i="2"/>
  <c r="E91" i="2"/>
  <c r="D92" i="2"/>
  <c r="E92" i="2"/>
  <c r="D93" i="2"/>
  <c r="E93" i="2"/>
  <c r="D94" i="2"/>
  <c r="E94" i="2"/>
  <c r="D95" i="2"/>
  <c r="E95" i="2"/>
  <c r="D96" i="2"/>
  <c r="E96" i="2"/>
  <c r="D97" i="2"/>
  <c r="E97" i="2"/>
  <c r="D98" i="2"/>
  <c r="E98" i="2"/>
  <c r="D99" i="2"/>
  <c r="E99" i="2"/>
  <c r="D100" i="2"/>
  <c r="E100" i="2"/>
  <c r="D101" i="2"/>
  <c r="E101" i="2"/>
  <c r="D102" i="2"/>
  <c r="E102" i="2"/>
  <c r="D103" i="2"/>
  <c r="E103" i="2"/>
  <c r="D104" i="2"/>
  <c r="E104" i="2"/>
  <c r="D105" i="2"/>
  <c r="E105" i="2"/>
  <c r="D106" i="2"/>
  <c r="E106" i="2"/>
  <c r="D107" i="2"/>
  <c r="E107" i="2"/>
  <c r="D108" i="2"/>
  <c r="E108" i="2"/>
  <c r="D109" i="2"/>
  <c r="E109" i="2"/>
  <c r="D110" i="2"/>
  <c r="E110" i="2"/>
  <c r="D111" i="2"/>
  <c r="E111" i="2"/>
  <c r="D112" i="2"/>
  <c r="E112" i="2"/>
  <c r="D113" i="2"/>
  <c r="E113" i="2"/>
  <c r="D114" i="2"/>
  <c r="E114" i="2"/>
  <c r="D115" i="2"/>
  <c r="E115" i="2"/>
  <c r="D116" i="2"/>
  <c r="E116" i="2"/>
  <c r="D117" i="2"/>
  <c r="E117" i="2"/>
  <c r="D118" i="2"/>
  <c r="E118" i="2"/>
  <c r="D119" i="2"/>
  <c r="E119" i="2"/>
  <c r="D120" i="2"/>
  <c r="E120" i="2"/>
  <c r="D121" i="2"/>
  <c r="E121" i="2"/>
  <c r="D122" i="2"/>
  <c r="E122" i="2"/>
  <c r="D123" i="2"/>
  <c r="E123" i="2"/>
  <c r="D124" i="2"/>
  <c r="E124" i="2"/>
  <c r="D125" i="2"/>
  <c r="E125" i="2"/>
  <c r="D126" i="2"/>
  <c r="E126" i="2"/>
  <c r="D127" i="2"/>
  <c r="E127" i="2"/>
  <c r="D128" i="2"/>
  <c r="E128" i="2"/>
  <c r="D129" i="2"/>
  <c r="E129" i="2"/>
  <c r="D130" i="2"/>
  <c r="E130" i="2"/>
  <c r="D131" i="2"/>
  <c r="E131" i="2"/>
  <c r="D132" i="2"/>
  <c r="E132" i="2"/>
  <c r="D133" i="2"/>
  <c r="E133" i="2"/>
  <c r="D134" i="2"/>
  <c r="E134" i="2"/>
  <c r="D135" i="2"/>
  <c r="E135" i="2"/>
  <c r="D136" i="2"/>
  <c r="E136" i="2"/>
  <c r="D137" i="2"/>
  <c r="E137" i="2"/>
  <c r="D138" i="2"/>
  <c r="E138" i="2"/>
  <c r="D139" i="2"/>
  <c r="E139" i="2"/>
  <c r="D140" i="2"/>
  <c r="E140" i="2"/>
  <c r="D141" i="2"/>
  <c r="E141" i="2"/>
  <c r="D142" i="2"/>
  <c r="E142" i="2"/>
  <c r="D143" i="2"/>
  <c r="E143" i="2"/>
  <c r="D144" i="2"/>
  <c r="E144" i="2"/>
  <c r="D145" i="2"/>
  <c r="E145" i="2"/>
  <c r="D146" i="2"/>
  <c r="E146" i="2"/>
  <c r="D147" i="2"/>
  <c r="E147" i="2"/>
  <c r="D148" i="2"/>
  <c r="E148" i="2"/>
  <c r="D149" i="2"/>
  <c r="E149" i="2"/>
  <c r="D150" i="2"/>
  <c r="E150" i="2"/>
  <c r="D151" i="2"/>
  <c r="E151" i="2"/>
  <c r="D152" i="2"/>
  <c r="E152" i="2"/>
  <c r="D153" i="2"/>
  <c r="E153" i="2"/>
  <c r="D154" i="2"/>
  <c r="E154" i="2"/>
  <c r="D155" i="2"/>
  <c r="E155" i="2"/>
  <c r="D156" i="2"/>
  <c r="E156" i="2"/>
  <c r="D157" i="2"/>
  <c r="E157" i="2"/>
  <c r="D158" i="2"/>
  <c r="E158" i="2"/>
  <c r="D159" i="2"/>
  <c r="E159" i="2"/>
  <c r="D160" i="2"/>
  <c r="E160" i="2"/>
  <c r="D161" i="2"/>
  <c r="E161" i="2"/>
  <c r="D162" i="2"/>
  <c r="E162" i="2"/>
  <c r="D163" i="2"/>
  <c r="E163" i="2"/>
  <c r="D164" i="2"/>
  <c r="E164" i="2"/>
  <c r="D165" i="2"/>
  <c r="E165" i="2"/>
  <c r="D166" i="2"/>
  <c r="E166" i="2"/>
  <c r="D167" i="2"/>
  <c r="E167" i="2"/>
  <c r="D168" i="2"/>
  <c r="E168" i="2"/>
  <c r="D169" i="2"/>
  <c r="E169" i="2"/>
  <c r="D170" i="2"/>
  <c r="E170" i="2"/>
  <c r="D171" i="2"/>
  <c r="E171" i="2"/>
  <c r="D172" i="2"/>
  <c r="E172" i="2"/>
  <c r="D173" i="2"/>
  <c r="E173" i="2"/>
  <c r="D174" i="2"/>
  <c r="E174" i="2"/>
  <c r="D175" i="2"/>
  <c r="E175" i="2"/>
  <c r="D176" i="2"/>
  <c r="E176" i="2"/>
  <c r="D177" i="2"/>
  <c r="E177" i="2"/>
  <c r="D178" i="2"/>
  <c r="E178" i="2"/>
  <c r="D179" i="2"/>
  <c r="E179" i="2"/>
  <c r="D180" i="2"/>
  <c r="E180" i="2"/>
  <c r="D181" i="2"/>
  <c r="E181" i="2"/>
  <c r="D182" i="2"/>
  <c r="E182" i="2"/>
  <c r="D183" i="2"/>
  <c r="E183" i="2"/>
  <c r="D184" i="2"/>
  <c r="E184" i="2"/>
  <c r="D185" i="2"/>
  <c r="E185" i="2"/>
  <c r="D186" i="2"/>
  <c r="E186" i="2"/>
  <c r="D187" i="2"/>
  <c r="E187" i="2"/>
  <c r="D188" i="2"/>
  <c r="E188" i="2"/>
  <c r="D189" i="2"/>
  <c r="E189" i="2"/>
  <c r="D190" i="2"/>
  <c r="E190" i="2"/>
  <c r="D191" i="2"/>
  <c r="E191" i="2"/>
  <c r="D192" i="2"/>
  <c r="E192" i="2"/>
  <c r="D193" i="2"/>
  <c r="E193" i="2"/>
  <c r="D194" i="2"/>
  <c r="E194" i="2"/>
  <c r="D195" i="2"/>
  <c r="E195" i="2"/>
  <c r="D196" i="2"/>
  <c r="E196" i="2"/>
  <c r="D197" i="2"/>
  <c r="E197" i="2"/>
  <c r="D198" i="2"/>
  <c r="E198" i="2"/>
  <c r="D199" i="2"/>
  <c r="E199" i="2"/>
  <c r="D200" i="2"/>
  <c r="E200" i="2"/>
  <c r="D201" i="2"/>
  <c r="E201" i="2"/>
  <c r="D202" i="2"/>
  <c r="E202" i="2"/>
  <c r="D203" i="2"/>
  <c r="E203" i="2"/>
  <c r="D204" i="2"/>
  <c r="E204" i="2"/>
  <c r="D205" i="2"/>
  <c r="E205" i="2"/>
  <c r="D206" i="2"/>
  <c r="E206" i="2"/>
  <c r="D207" i="2"/>
  <c r="E207" i="2"/>
  <c r="D208" i="2"/>
  <c r="E208" i="2"/>
  <c r="D209" i="2"/>
  <c r="E209" i="2"/>
  <c r="D210" i="2"/>
  <c r="E210" i="2"/>
  <c r="D211" i="2"/>
  <c r="E211" i="2"/>
  <c r="D212" i="2"/>
  <c r="E212" i="2"/>
  <c r="D213" i="2"/>
  <c r="E213" i="2"/>
  <c r="D214" i="2"/>
  <c r="E214" i="2"/>
  <c r="D215" i="2"/>
  <c r="E215" i="2"/>
  <c r="D216" i="2"/>
  <c r="E216" i="2"/>
  <c r="D217" i="2"/>
  <c r="E217" i="2"/>
  <c r="D218" i="2"/>
  <c r="E218" i="2"/>
  <c r="D219" i="2"/>
  <c r="E219" i="2"/>
  <c r="D220" i="2"/>
  <c r="E220" i="2"/>
  <c r="D221" i="2"/>
  <c r="E221" i="2"/>
  <c r="D222" i="2"/>
  <c r="E222" i="2"/>
  <c r="D223" i="2"/>
  <c r="E223" i="2"/>
  <c r="D224" i="2"/>
  <c r="E224" i="2"/>
  <c r="D225" i="2"/>
  <c r="E225" i="2"/>
  <c r="D226" i="2"/>
  <c r="E226" i="2"/>
  <c r="D227" i="2"/>
  <c r="E227" i="2"/>
  <c r="D228" i="2"/>
  <c r="E228" i="2"/>
  <c r="D229" i="2"/>
  <c r="E229" i="2"/>
  <c r="D230" i="2"/>
  <c r="E230" i="2"/>
  <c r="D231" i="2"/>
  <c r="E231" i="2"/>
  <c r="D232" i="2"/>
  <c r="E232" i="2"/>
  <c r="D233" i="2"/>
  <c r="E233" i="2"/>
  <c r="D234" i="2"/>
  <c r="E234" i="2"/>
  <c r="D235" i="2"/>
  <c r="E235" i="2"/>
  <c r="D236" i="2"/>
  <c r="E236" i="2"/>
  <c r="D237" i="2"/>
  <c r="E237" i="2"/>
  <c r="D238" i="2"/>
  <c r="E238" i="2"/>
  <c r="D239" i="2"/>
  <c r="E239" i="2"/>
  <c r="D240" i="2"/>
  <c r="E240" i="2"/>
  <c r="D241" i="2"/>
  <c r="E241" i="2"/>
  <c r="D242" i="2"/>
  <c r="E242" i="2"/>
  <c r="D243" i="2"/>
  <c r="E243" i="2"/>
  <c r="D244" i="2"/>
  <c r="E244" i="2"/>
  <c r="D245" i="2"/>
  <c r="E245" i="2"/>
  <c r="D246" i="2"/>
  <c r="E246" i="2"/>
  <c r="D247" i="2"/>
  <c r="E247" i="2"/>
  <c r="D248" i="2"/>
  <c r="E248" i="2"/>
  <c r="D249" i="2"/>
  <c r="E249" i="2"/>
  <c r="J3" i="2" s="1"/>
  <c r="D250" i="2"/>
  <c r="E250" i="2"/>
  <c r="D251" i="2"/>
  <c r="E251" i="2"/>
  <c r="D252" i="2"/>
  <c r="E252" i="2"/>
  <c r="D253" i="2"/>
  <c r="E253" i="2"/>
  <c r="D254" i="2"/>
  <c r="E254" i="2"/>
  <c r="D255" i="2"/>
  <c r="E255" i="2"/>
  <c r="D256" i="2"/>
  <c r="E256" i="2"/>
  <c r="D257" i="2"/>
  <c r="E257" i="2"/>
  <c r="D258" i="2"/>
  <c r="E258" i="2"/>
  <c r="D259" i="2"/>
  <c r="E259" i="2"/>
  <c r="D260" i="2"/>
  <c r="E260" i="2"/>
  <c r="D261" i="2"/>
  <c r="E261" i="2"/>
  <c r="D262" i="2"/>
  <c r="E262" i="2"/>
  <c r="D263" i="2"/>
  <c r="E263" i="2"/>
  <c r="D264" i="2"/>
  <c r="E264" i="2"/>
  <c r="D265" i="2"/>
  <c r="E265" i="2"/>
  <c r="D266" i="2"/>
  <c r="E266" i="2"/>
  <c r="D267" i="2"/>
  <c r="E267" i="2"/>
  <c r="D268" i="2"/>
  <c r="E268" i="2"/>
  <c r="D269" i="2"/>
  <c r="E269" i="2"/>
  <c r="D270" i="2"/>
  <c r="E270" i="2"/>
  <c r="D271" i="2"/>
  <c r="E271" i="2"/>
  <c r="D272" i="2"/>
  <c r="E272" i="2"/>
  <c r="D273" i="2"/>
  <c r="E273" i="2"/>
  <c r="D274" i="2"/>
  <c r="E274" i="2"/>
  <c r="D275" i="2"/>
  <c r="E275" i="2"/>
  <c r="D276" i="2"/>
  <c r="E276" i="2"/>
  <c r="D277" i="2"/>
  <c r="E277" i="2"/>
  <c r="D278" i="2"/>
  <c r="E278" i="2"/>
  <c r="D279" i="2"/>
  <c r="E279" i="2"/>
  <c r="D280" i="2"/>
  <c r="E280" i="2"/>
  <c r="D281" i="2"/>
  <c r="E281" i="2"/>
  <c r="D282" i="2"/>
  <c r="E282" i="2"/>
  <c r="D283" i="2"/>
  <c r="E283" i="2"/>
  <c r="D284" i="2"/>
  <c r="E284" i="2"/>
  <c r="D285" i="2"/>
  <c r="E285" i="2"/>
  <c r="D286" i="2"/>
  <c r="E286" i="2"/>
  <c r="D287" i="2"/>
  <c r="E287" i="2"/>
  <c r="D288" i="2"/>
  <c r="E288" i="2"/>
  <c r="D289" i="2"/>
  <c r="E289" i="2"/>
  <c r="D290" i="2"/>
  <c r="E290" i="2"/>
  <c r="D291" i="2"/>
  <c r="E291" i="2"/>
  <c r="D292" i="2"/>
  <c r="E292" i="2"/>
  <c r="D293" i="2"/>
  <c r="E293" i="2"/>
  <c r="D294" i="2"/>
  <c r="E294" i="2"/>
  <c r="D295" i="2"/>
  <c r="E295" i="2"/>
  <c r="D296" i="2"/>
  <c r="E296" i="2"/>
  <c r="D297" i="2"/>
  <c r="E297" i="2"/>
  <c r="D298" i="2"/>
  <c r="E298" i="2"/>
  <c r="D299" i="2"/>
  <c r="E299" i="2"/>
  <c r="D300" i="2"/>
  <c r="E300" i="2"/>
  <c r="D301" i="2"/>
  <c r="E301" i="2"/>
  <c r="D302" i="2"/>
  <c r="E302" i="2"/>
  <c r="D303" i="2"/>
  <c r="E303" i="2"/>
  <c r="D304" i="2"/>
  <c r="E304" i="2"/>
  <c r="D305" i="2"/>
  <c r="E305" i="2"/>
  <c r="D306" i="2"/>
  <c r="E306" i="2"/>
  <c r="D307" i="2"/>
  <c r="E307" i="2"/>
  <c r="D308" i="2"/>
  <c r="E308" i="2"/>
  <c r="D309" i="2"/>
  <c r="E309" i="2"/>
  <c r="D310" i="2"/>
  <c r="E310" i="2"/>
  <c r="D311" i="2"/>
  <c r="E311" i="2"/>
  <c r="D312" i="2"/>
  <c r="E312" i="2"/>
  <c r="D313" i="2"/>
  <c r="E313" i="2"/>
  <c r="D314" i="2"/>
  <c r="E314" i="2"/>
  <c r="D315" i="2"/>
  <c r="E315" i="2"/>
  <c r="D316" i="2"/>
  <c r="E316" i="2"/>
  <c r="D317" i="2"/>
  <c r="E317" i="2"/>
  <c r="D318" i="2"/>
  <c r="E318" i="2"/>
  <c r="D319" i="2"/>
  <c r="E319" i="2"/>
  <c r="D320" i="2"/>
  <c r="E320" i="2"/>
  <c r="D321" i="2"/>
  <c r="E321" i="2"/>
  <c r="D322" i="2"/>
  <c r="E322" i="2"/>
  <c r="D323" i="2"/>
  <c r="E323" i="2"/>
  <c r="D324" i="2"/>
  <c r="E324" i="2"/>
  <c r="D325" i="2"/>
  <c r="E325" i="2"/>
  <c r="D326" i="2"/>
  <c r="E326" i="2"/>
  <c r="D327" i="2"/>
  <c r="E327" i="2"/>
  <c r="D328" i="2"/>
  <c r="E328" i="2"/>
  <c r="D329" i="2"/>
  <c r="E329" i="2"/>
  <c r="D330" i="2"/>
  <c r="E330" i="2"/>
  <c r="D331" i="2"/>
  <c r="E331" i="2"/>
  <c r="D332" i="2"/>
  <c r="E332" i="2"/>
  <c r="D333" i="2"/>
  <c r="E333" i="2"/>
  <c r="D334" i="2"/>
  <c r="E334" i="2"/>
  <c r="D335" i="2"/>
  <c r="E335" i="2"/>
  <c r="D336" i="2"/>
  <c r="E336" i="2"/>
  <c r="D337" i="2"/>
  <c r="E337" i="2"/>
  <c r="D338" i="2"/>
  <c r="E338" i="2"/>
  <c r="D339" i="2"/>
  <c r="E339" i="2"/>
  <c r="D340" i="2"/>
  <c r="E340" i="2"/>
  <c r="D341" i="2"/>
  <c r="E341" i="2"/>
  <c r="D342" i="2"/>
  <c r="E342" i="2"/>
  <c r="D343" i="2"/>
  <c r="E343" i="2"/>
  <c r="D344" i="2"/>
  <c r="E344" i="2"/>
  <c r="D345" i="2"/>
  <c r="E345" i="2"/>
  <c r="D346" i="2"/>
  <c r="E346" i="2"/>
  <c r="D347" i="2"/>
  <c r="E347" i="2"/>
  <c r="D348" i="2"/>
  <c r="E348" i="2"/>
  <c r="D349" i="2"/>
  <c r="E349" i="2"/>
  <c r="D350" i="2"/>
  <c r="E350" i="2"/>
  <c r="D351" i="2"/>
  <c r="E351" i="2"/>
  <c r="D352" i="2"/>
  <c r="E352" i="2"/>
  <c r="D353" i="2"/>
  <c r="E353" i="2"/>
  <c r="D354" i="2"/>
  <c r="E354" i="2"/>
  <c r="D355" i="2"/>
  <c r="E355" i="2"/>
  <c r="D356" i="2"/>
  <c r="E356" i="2"/>
  <c r="D357" i="2"/>
  <c r="E357" i="2"/>
  <c r="D358" i="2"/>
  <c r="E358" i="2"/>
  <c r="D359" i="2"/>
  <c r="E359" i="2"/>
  <c r="D360" i="2"/>
  <c r="E360" i="2"/>
  <c r="D361" i="2"/>
  <c r="E361" i="2"/>
  <c r="D362" i="2"/>
  <c r="E362" i="2"/>
  <c r="D363" i="2"/>
  <c r="E363" i="2"/>
  <c r="D364" i="2"/>
  <c r="E364" i="2"/>
  <c r="D365" i="2"/>
  <c r="E365" i="2"/>
  <c r="D366" i="2"/>
  <c r="E366" i="2"/>
  <c r="D367" i="2"/>
  <c r="E367" i="2"/>
  <c r="D368" i="2"/>
  <c r="E368" i="2"/>
  <c r="D369" i="2"/>
  <c r="E369" i="2"/>
  <c r="D370" i="2"/>
  <c r="E370" i="2"/>
  <c r="D371" i="2"/>
  <c r="E371" i="2"/>
  <c r="D372" i="2"/>
  <c r="E372" i="2"/>
  <c r="D373" i="2"/>
  <c r="E373" i="2"/>
  <c r="D374" i="2"/>
  <c r="E374" i="2"/>
  <c r="D375" i="2"/>
  <c r="E375" i="2"/>
  <c r="D376" i="2"/>
  <c r="E376" i="2"/>
  <c r="D377" i="2"/>
  <c r="E377" i="2"/>
  <c r="D378" i="2"/>
  <c r="E378" i="2"/>
  <c r="D379" i="2"/>
  <c r="E379" i="2"/>
  <c r="D380" i="2"/>
  <c r="E380" i="2"/>
  <c r="D381" i="2"/>
  <c r="E381" i="2"/>
  <c r="D382" i="2"/>
  <c r="E382" i="2"/>
  <c r="D383" i="2"/>
  <c r="E383" i="2"/>
  <c r="D384" i="2"/>
  <c r="E384" i="2"/>
  <c r="D385" i="2"/>
  <c r="E385" i="2"/>
  <c r="D386" i="2"/>
  <c r="E386" i="2"/>
  <c r="D387" i="2"/>
  <c r="E387" i="2"/>
  <c r="D388" i="2"/>
  <c r="E388" i="2"/>
  <c r="D389" i="2"/>
  <c r="E389" i="2"/>
  <c r="D390" i="2"/>
  <c r="E390" i="2"/>
  <c r="D391" i="2"/>
  <c r="E391" i="2"/>
  <c r="D392" i="2"/>
  <c r="E392" i="2"/>
  <c r="D393" i="2"/>
  <c r="E393" i="2"/>
  <c r="D394" i="2"/>
  <c r="E394" i="2"/>
  <c r="D395" i="2"/>
  <c r="E395" i="2"/>
  <c r="D396" i="2"/>
  <c r="E396" i="2"/>
  <c r="D397" i="2"/>
  <c r="E397" i="2"/>
  <c r="D398" i="2"/>
  <c r="E398" i="2"/>
  <c r="D399" i="2"/>
  <c r="E399" i="2"/>
  <c r="D400" i="2"/>
  <c r="E400" i="2"/>
  <c r="D401" i="2"/>
  <c r="E401" i="2"/>
  <c r="D402" i="2"/>
  <c r="E402" i="2"/>
  <c r="D403" i="2"/>
  <c r="E403" i="2"/>
  <c r="D404" i="2"/>
  <c r="E404" i="2"/>
  <c r="D405" i="2"/>
  <c r="E405" i="2"/>
  <c r="D406" i="2"/>
  <c r="E406" i="2"/>
  <c r="D407" i="2"/>
  <c r="E407" i="2"/>
  <c r="D408" i="2"/>
  <c r="E408" i="2"/>
  <c r="D409" i="2"/>
  <c r="E409" i="2"/>
  <c r="D410" i="2"/>
  <c r="E410" i="2"/>
  <c r="D411" i="2"/>
  <c r="E411" i="2"/>
  <c r="D412" i="2"/>
  <c r="E412" i="2"/>
  <c r="D413" i="2"/>
  <c r="E413" i="2"/>
  <c r="D414" i="2"/>
  <c r="E414" i="2"/>
  <c r="D415" i="2"/>
  <c r="E415" i="2"/>
  <c r="D416" i="2"/>
  <c r="E416" i="2"/>
  <c r="D417" i="2"/>
  <c r="E417" i="2"/>
  <c r="D418" i="2"/>
  <c r="E418" i="2"/>
  <c r="D419" i="2"/>
  <c r="E419" i="2"/>
  <c r="D420" i="2"/>
  <c r="E420" i="2"/>
  <c r="D421" i="2"/>
  <c r="E421" i="2"/>
  <c r="D422" i="2"/>
  <c r="E422" i="2"/>
  <c r="D423" i="2"/>
  <c r="E423" i="2"/>
  <c r="D424" i="2"/>
  <c r="E424" i="2"/>
  <c r="D425" i="2"/>
  <c r="E425" i="2"/>
  <c r="D426" i="2"/>
  <c r="E426" i="2"/>
  <c r="D427" i="2"/>
  <c r="E427" i="2"/>
  <c r="D428" i="2"/>
  <c r="E428" i="2"/>
  <c r="D429" i="2"/>
  <c r="E429" i="2"/>
  <c r="D430" i="2"/>
  <c r="E430" i="2"/>
  <c r="D431" i="2"/>
  <c r="E431" i="2"/>
  <c r="D432" i="2"/>
  <c r="E432" i="2"/>
  <c r="D433" i="2"/>
  <c r="E433" i="2"/>
  <c r="D434" i="2"/>
  <c r="E434" i="2"/>
  <c r="D435" i="2"/>
  <c r="E435" i="2"/>
  <c r="D436" i="2"/>
  <c r="E436" i="2"/>
  <c r="D437" i="2"/>
  <c r="E437" i="2"/>
  <c r="D438" i="2"/>
  <c r="E438" i="2"/>
  <c r="D439" i="2"/>
  <c r="E439" i="2"/>
  <c r="D440" i="2"/>
  <c r="E440" i="2"/>
  <c r="D441" i="2"/>
  <c r="E441" i="2"/>
  <c r="D442" i="2"/>
  <c r="E442" i="2"/>
  <c r="D443" i="2"/>
  <c r="E443" i="2"/>
  <c r="D444" i="2"/>
  <c r="E444" i="2"/>
  <c r="D445" i="2"/>
  <c r="E445" i="2"/>
  <c r="D446" i="2"/>
  <c r="E446" i="2"/>
  <c r="D447" i="2"/>
  <c r="E447" i="2"/>
  <c r="D448" i="2"/>
  <c r="E448" i="2"/>
  <c r="D449" i="2"/>
  <c r="E449" i="2"/>
  <c r="D450" i="2"/>
  <c r="E450" i="2"/>
  <c r="D451" i="2"/>
  <c r="E451" i="2"/>
  <c r="D452" i="2"/>
  <c r="E452" i="2"/>
  <c r="D453" i="2"/>
  <c r="E453" i="2"/>
  <c r="D454" i="2"/>
  <c r="E454" i="2"/>
  <c r="D455" i="2"/>
  <c r="E455" i="2"/>
  <c r="D456" i="2"/>
  <c r="E456" i="2"/>
  <c r="D457" i="2"/>
  <c r="E457" i="2"/>
  <c r="D458" i="2"/>
  <c r="E458" i="2"/>
  <c r="D459" i="2"/>
  <c r="E459" i="2"/>
  <c r="D460" i="2"/>
  <c r="E460" i="2"/>
  <c r="D461" i="2"/>
  <c r="E461" i="2"/>
  <c r="D462" i="2"/>
  <c r="E462" i="2"/>
  <c r="D463" i="2"/>
  <c r="E463" i="2"/>
  <c r="D464" i="2"/>
  <c r="E464" i="2"/>
  <c r="D465" i="2"/>
  <c r="E465" i="2"/>
  <c r="D466" i="2"/>
  <c r="E466" i="2"/>
  <c r="D467" i="2"/>
  <c r="E467" i="2"/>
  <c r="D468" i="2"/>
  <c r="E468" i="2"/>
  <c r="D469" i="2"/>
  <c r="E469" i="2"/>
  <c r="D470" i="2"/>
  <c r="E470" i="2"/>
  <c r="D471" i="2"/>
  <c r="E471" i="2"/>
  <c r="D472" i="2"/>
  <c r="E472" i="2"/>
  <c r="D473" i="2"/>
  <c r="E473" i="2"/>
  <c r="D474" i="2"/>
  <c r="E474" i="2"/>
  <c r="D475" i="2"/>
  <c r="E475" i="2"/>
  <c r="D476" i="2"/>
  <c r="E476" i="2"/>
  <c r="D477" i="2"/>
  <c r="E477" i="2"/>
  <c r="D478" i="2"/>
  <c r="E478" i="2"/>
  <c r="D479" i="2"/>
  <c r="E479" i="2"/>
  <c r="D480" i="2"/>
  <c r="E480" i="2"/>
  <c r="D481" i="2"/>
  <c r="E481" i="2"/>
  <c r="D482" i="2"/>
  <c r="E482" i="2"/>
  <c r="D483" i="2"/>
  <c r="E483" i="2"/>
  <c r="D484" i="2"/>
  <c r="E484" i="2"/>
  <c r="D485" i="2"/>
  <c r="E485" i="2"/>
  <c r="D486" i="2"/>
  <c r="E486" i="2"/>
  <c r="D487" i="2"/>
  <c r="E487" i="2"/>
  <c r="D488" i="2"/>
  <c r="E488" i="2"/>
  <c r="D489" i="2"/>
  <c r="E489" i="2"/>
  <c r="D490" i="2"/>
  <c r="E490" i="2"/>
  <c r="D491" i="2"/>
  <c r="E491" i="2"/>
  <c r="D492" i="2"/>
  <c r="E492" i="2"/>
  <c r="D493" i="2"/>
  <c r="E493" i="2"/>
  <c r="D494" i="2"/>
  <c r="E494" i="2"/>
  <c r="K3" i="2" s="1"/>
  <c r="D495" i="2"/>
  <c r="E495" i="2"/>
  <c r="D496" i="2"/>
  <c r="E496" i="2"/>
  <c r="D497" i="2"/>
  <c r="E497" i="2"/>
  <c r="D498" i="2"/>
  <c r="E498" i="2"/>
  <c r="D499" i="2"/>
  <c r="E499" i="2"/>
  <c r="D500" i="2"/>
  <c r="E500" i="2"/>
  <c r="D501" i="2"/>
  <c r="E501" i="2"/>
  <c r="D502" i="2"/>
  <c r="E502" i="2"/>
  <c r="D503" i="2"/>
  <c r="E503" i="2"/>
  <c r="D504" i="2"/>
  <c r="E504" i="2"/>
  <c r="D505" i="2"/>
  <c r="E505" i="2"/>
  <c r="D506" i="2"/>
  <c r="E506" i="2"/>
  <c r="D507" i="2"/>
  <c r="E507" i="2"/>
  <c r="D508" i="2"/>
  <c r="E508" i="2"/>
  <c r="D509" i="2"/>
  <c r="E509" i="2"/>
  <c r="D510" i="2"/>
  <c r="E510" i="2"/>
  <c r="D511" i="2"/>
  <c r="E511" i="2"/>
  <c r="D512" i="2"/>
  <c r="E512" i="2"/>
  <c r="D513" i="2"/>
  <c r="E513" i="2"/>
  <c r="D514" i="2"/>
  <c r="E514" i="2"/>
  <c r="D515" i="2"/>
  <c r="E515" i="2"/>
  <c r="D516" i="2"/>
  <c r="E516" i="2"/>
  <c r="D517" i="2"/>
  <c r="E517" i="2"/>
  <c r="D518" i="2"/>
  <c r="E518" i="2"/>
  <c r="D519" i="2"/>
  <c r="E519" i="2"/>
  <c r="D520" i="2"/>
  <c r="E520" i="2"/>
  <c r="D521" i="2"/>
  <c r="E521" i="2"/>
  <c r="D522" i="2"/>
  <c r="E522" i="2"/>
  <c r="D523" i="2"/>
  <c r="E523" i="2"/>
  <c r="D524" i="2"/>
  <c r="E524" i="2"/>
  <c r="D525" i="2"/>
  <c r="E525" i="2"/>
  <c r="D526" i="2"/>
  <c r="E526" i="2"/>
  <c r="D527" i="2"/>
  <c r="E527" i="2"/>
  <c r="D528" i="2"/>
  <c r="E528" i="2"/>
  <c r="D529" i="2"/>
  <c r="E529" i="2"/>
  <c r="D530" i="2"/>
  <c r="E530" i="2"/>
  <c r="D531" i="2"/>
  <c r="E531" i="2"/>
  <c r="D532" i="2"/>
  <c r="E532" i="2"/>
  <c r="D533" i="2"/>
  <c r="E533" i="2"/>
  <c r="D534" i="2"/>
  <c r="E534" i="2"/>
  <c r="D535" i="2"/>
  <c r="E535" i="2"/>
  <c r="D536" i="2"/>
  <c r="E536" i="2"/>
  <c r="D537" i="2"/>
  <c r="E537" i="2"/>
  <c r="D538" i="2"/>
  <c r="E538" i="2"/>
  <c r="D539" i="2"/>
  <c r="E539" i="2"/>
  <c r="D540" i="2"/>
  <c r="E540" i="2"/>
  <c r="D541" i="2"/>
  <c r="E541" i="2"/>
  <c r="D542" i="2"/>
  <c r="E542" i="2"/>
  <c r="D543" i="2"/>
  <c r="E543" i="2"/>
  <c r="D544" i="2"/>
  <c r="E544" i="2"/>
  <c r="D545" i="2"/>
  <c r="E545" i="2"/>
  <c r="D546" i="2"/>
  <c r="E546" i="2"/>
  <c r="D547" i="2"/>
  <c r="E547" i="2"/>
  <c r="D548" i="2"/>
  <c r="E548" i="2"/>
  <c r="D549" i="2"/>
  <c r="E549" i="2"/>
  <c r="D550" i="2"/>
  <c r="E550" i="2"/>
  <c r="D551" i="2"/>
  <c r="E551" i="2"/>
  <c r="D552" i="2"/>
  <c r="E552" i="2"/>
  <c r="D553" i="2"/>
  <c r="E553" i="2"/>
  <c r="D554" i="2"/>
  <c r="E554" i="2"/>
  <c r="D555" i="2"/>
  <c r="E555" i="2"/>
  <c r="D556" i="2"/>
  <c r="E556" i="2"/>
  <c r="D557" i="2"/>
  <c r="E557" i="2"/>
  <c r="D558" i="2"/>
  <c r="E558" i="2"/>
  <c r="D559" i="2"/>
  <c r="E559" i="2"/>
  <c r="D560" i="2"/>
  <c r="E560" i="2"/>
  <c r="D561" i="2"/>
  <c r="E561" i="2"/>
  <c r="D562" i="2"/>
  <c r="E562" i="2"/>
  <c r="D563" i="2"/>
  <c r="E563" i="2"/>
  <c r="D564" i="2"/>
  <c r="E564" i="2"/>
  <c r="D565" i="2"/>
  <c r="E565" i="2"/>
  <c r="D566" i="2"/>
  <c r="E566" i="2"/>
  <c r="D567" i="2"/>
  <c r="E567" i="2"/>
  <c r="D568" i="2"/>
  <c r="E568" i="2"/>
  <c r="D569" i="2"/>
  <c r="E569" i="2"/>
  <c r="D570" i="2"/>
  <c r="E570" i="2"/>
  <c r="D571" i="2"/>
  <c r="E571" i="2"/>
  <c r="D572" i="2"/>
  <c r="E572" i="2"/>
  <c r="D573" i="2"/>
  <c r="E573" i="2"/>
  <c r="D574" i="2"/>
  <c r="E574" i="2"/>
  <c r="D575" i="2"/>
  <c r="E575" i="2"/>
  <c r="D576" i="2"/>
  <c r="E576" i="2"/>
  <c r="D577" i="2"/>
  <c r="E577" i="2"/>
  <c r="D578" i="2"/>
  <c r="E578" i="2"/>
  <c r="D579" i="2"/>
  <c r="E579" i="2"/>
  <c r="D580" i="2"/>
  <c r="E580" i="2"/>
  <c r="D581" i="2"/>
  <c r="E581" i="2"/>
  <c r="D582" i="2"/>
  <c r="E582" i="2"/>
  <c r="D583" i="2"/>
  <c r="E583" i="2"/>
  <c r="D584" i="2"/>
  <c r="E584" i="2"/>
  <c r="D585" i="2"/>
  <c r="E585" i="2"/>
  <c r="D586" i="2"/>
  <c r="E586" i="2"/>
  <c r="D587" i="2"/>
  <c r="E587" i="2"/>
  <c r="D588" i="2"/>
  <c r="E588" i="2"/>
  <c r="D589" i="2"/>
  <c r="E589" i="2"/>
  <c r="D590" i="2"/>
  <c r="E590" i="2"/>
  <c r="D591" i="2"/>
  <c r="E591" i="2"/>
  <c r="D592" i="2"/>
  <c r="E592" i="2"/>
  <c r="D593" i="2"/>
  <c r="E593" i="2"/>
  <c r="D594" i="2"/>
  <c r="E594" i="2"/>
  <c r="D595" i="2"/>
  <c r="E595" i="2"/>
  <c r="D596" i="2"/>
  <c r="E596" i="2"/>
  <c r="D597" i="2"/>
  <c r="E597" i="2"/>
  <c r="D598" i="2"/>
  <c r="E598" i="2"/>
  <c r="D599" i="2"/>
  <c r="E599" i="2"/>
  <c r="D600" i="2"/>
  <c r="E600" i="2"/>
  <c r="D601" i="2"/>
  <c r="E601" i="2"/>
  <c r="D602" i="2"/>
  <c r="E602" i="2"/>
  <c r="D603" i="2"/>
  <c r="E603" i="2"/>
  <c r="D604" i="2"/>
  <c r="E604" i="2"/>
  <c r="D605" i="2"/>
  <c r="E605" i="2"/>
  <c r="D606" i="2"/>
  <c r="E606" i="2"/>
  <c r="D607" i="2"/>
  <c r="E607" i="2"/>
  <c r="D608" i="2"/>
  <c r="E608" i="2"/>
  <c r="D609" i="2"/>
  <c r="E609" i="2"/>
  <c r="D610" i="2"/>
  <c r="E610" i="2"/>
  <c r="D611" i="2"/>
  <c r="E611" i="2"/>
  <c r="D612" i="2"/>
  <c r="E612" i="2"/>
  <c r="D613" i="2"/>
  <c r="E613" i="2"/>
  <c r="D614" i="2"/>
  <c r="E614" i="2"/>
  <c r="D615" i="2"/>
  <c r="E615" i="2"/>
  <c r="D616" i="2"/>
  <c r="E616" i="2"/>
  <c r="D617" i="2"/>
  <c r="E617" i="2"/>
  <c r="D618" i="2"/>
  <c r="E618" i="2"/>
  <c r="D619" i="2"/>
  <c r="E619" i="2"/>
  <c r="D620" i="2"/>
  <c r="E620" i="2"/>
  <c r="D621" i="2"/>
  <c r="E621" i="2"/>
  <c r="D622" i="2"/>
  <c r="E622" i="2"/>
  <c r="D623" i="2"/>
  <c r="E623" i="2"/>
  <c r="D624" i="2"/>
  <c r="E624" i="2"/>
  <c r="D625" i="2"/>
  <c r="E625" i="2"/>
  <c r="D626" i="2"/>
  <c r="E626" i="2"/>
  <c r="D627" i="2"/>
  <c r="E627" i="2"/>
  <c r="D628" i="2"/>
  <c r="E628" i="2"/>
  <c r="D629" i="2"/>
  <c r="E629" i="2"/>
  <c r="D630" i="2"/>
  <c r="E630" i="2"/>
  <c r="D631" i="2"/>
  <c r="E631" i="2"/>
  <c r="D632" i="2"/>
  <c r="E632" i="2"/>
  <c r="D633" i="2"/>
  <c r="E633" i="2"/>
  <c r="D634" i="2"/>
  <c r="E634" i="2"/>
  <c r="D635" i="2"/>
  <c r="E635" i="2"/>
  <c r="D636" i="2"/>
  <c r="E636" i="2"/>
  <c r="D637" i="2"/>
  <c r="E637" i="2"/>
  <c r="D638" i="2"/>
  <c r="E638" i="2"/>
  <c r="D639" i="2"/>
  <c r="E639" i="2"/>
  <c r="D640" i="2"/>
  <c r="E640" i="2"/>
  <c r="D641" i="2"/>
  <c r="E641" i="2"/>
  <c r="D642" i="2"/>
  <c r="E642" i="2"/>
  <c r="D643" i="2"/>
  <c r="E643" i="2"/>
  <c r="D644" i="2"/>
  <c r="E644" i="2"/>
  <c r="D645" i="2"/>
  <c r="E645" i="2"/>
  <c r="D646" i="2"/>
  <c r="E646" i="2"/>
  <c r="D647" i="2"/>
  <c r="E647" i="2"/>
  <c r="D648" i="2"/>
  <c r="E648" i="2"/>
  <c r="D649" i="2"/>
  <c r="E649" i="2"/>
  <c r="D650" i="2"/>
  <c r="E650" i="2"/>
  <c r="D651" i="2"/>
  <c r="E651" i="2"/>
  <c r="D652" i="2"/>
  <c r="E652" i="2"/>
  <c r="D653" i="2"/>
  <c r="E653" i="2"/>
  <c r="D654" i="2"/>
  <c r="E654" i="2"/>
  <c r="D655" i="2"/>
  <c r="E655" i="2"/>
  <c r="D656" i="2"/>
  <c r="E656" i="2"/>
  <c r="D657" i="2"/>
  <c r="E657" i="2"/>
  <c r="D658" i="2"/>
  <c r="E658" i="2"/>
  <c r="D659" i="2"/>
  <c r="E659" i="2"/>
  <c r="D660" i="2"/>
  <c r="E660" i="2"/>
  <c r="D661" i="2"/>
  <c r="E661" i="2"/>
  <c r="D662" i="2"/>
  <c r="E662" i="2"/>
  <c r="D663" i="2"/>
  <c r="E663" i="2"/>
  <c r="D664" i="2"/>
  <c r="E664" i="2"/>
  <c r="D665" i="2"/>
  <c r="E665" i="2"/>
  <c r="D666" i="2"/>
  <c r="E666" i="2"/>
  <c r="D667" i="2"/>
  <c r="E667" i="2"/>
  <c r="D668" i="2"/>
  <c r="E668" i="2"/>
  <c r="D669" i="2"/>
  <c r="E669" i="2"/>
  <c r="D670" i="2"/>
  <c r="E670" i="2"/>
  <c r="D671" i="2"/>
  <c r="E671" i="2"/>
  <c r="D672" i="2"/>
  <c r="E672" i="2"/>
  <c r="D673" i="2"/>
  <c r="E673" i="2"/>
  <c r="D674" i="2"/>
  <c r="E674" i="2"/>
  <c r="D675" i="2"/>
  <c r="E675" i="2"/>
  <c r="D676" i="2"/>
  <c r="E676" i="2"/>
  <c r="D677" i="2"/>
  <c r="E677" i="2"/>
  <c r="D678" i="2"/>
  <c r="E678" i="2"/>
  <c r="D679" i="2"/>
  <c r="E679" i="2"/>
  <c r="D680" i="2"/>
  <c r="E680" i="2"/>
  <c r="D681" i="2"/>
  <c r="E681" i="2"/>
  <c r="D682" i="2"/>
  <c r="E682" i="2"/>
  <c r="D683" i="2"/>
  <c r="E683" i="2"/>
  <c r="D684" i="2"/>
  <c r="E684" i="2"/>
  <c r="D685" i="2"/>
  <c r="E685" i="2"/>
  <c r="D686" i="2"/>
  <c r="E686" i="2"/>
  <c r="D687" i="2"/>
  <c r="E687" i="2"/>
  <c r="D688" i="2"/>
  <c r="E688" i="2"/>
  <c r="D689" i="2"/>
  <c r="E689" i="2"/>
  <c r="D690" i="2"/>
  <c r="E690" i="2"/>
  <c r="D691" i="2"/>
  <c r="E691" i="2"/>
  <c r="D692" i="2"/>
  <c r="E692" i="2"/>
  <c r="D693" i="2"/>
  <c r="E693" i="2"/>
  <c r="D694" i="2"/>
  <c r="E694" i="2"/>
  <c r="D695" i="2"/>
  <c r="E695" i="2"/>
  <c r="D696" i="2"/>
  <c r="E696" i="2"/>
  <c r="D697" i="2"/>
  <c r="E697" i="2"/>
  <c r="D698" i="2"/>
  <c r="E698" i="2"/>
  <c r="D699" i="2"/>
  <c r="E699" i="2"/>
  <c r="D700" i="2"/>
  <c r="E700" i="2"/>
  <c r="D701" i="2"/>
  <c r="E701" i="2"/>
  <c r="D702" i="2"/>
  <c r="E702" i="2"/>
  <c r="D703" i="2"/>
  <c r="E703" i="2"/>
  <c r="D704" i="2"/>
  <c r="E704" i="2"/>
  <c r="D705" i="2"/>
  <c r="E705" i="2"/>
  <c r="D706" i="2"/>
  <c r="E706" i="2"/>
  <c r="D707" i="2"/>
  <c r="E707" i="2"/>
  <c r="D708" i="2"/>
  <c r="E708" i="2"/>
  <c r="D709" i="2"/>
  <c r="E709" i="2"/>
  <c r="D710" i="2"/>
  <c r="E710" i="2"/>
  <c r="D711" i="2"/>
  <c r="E711" i="2"/>
  <c r="D712" i="2"/>
  <c r="E712" i="2"/>
  <c r="D713" i="2"/>
  <c r="E713" i="2"/>
  <c r="D714" i="2"/>
  <c r="E714" i="2"/>
  <c r="D715" i="2"/>
  <c r="E715" i="2"/>
  <c r="D716" i="2"/>
  <c r="E716" i="2"/>
  <c r="D717" i="2"/>
  <c r="E717" i="2"/>
  <c r="D718" i="2"/>
  <c r="E718" i="2"/>
  <c r="D719" i="2"/>
  <c r="E719" i="2"/>
  <c r="D720" i="2"/>
  <c r="E720" i="2"/>
  <c r="D721" i="2"/>
  <c r="E721" i="2"/>
  <c r="D722" i="2"/>
  <c r="E722" i="2"/>
  <c r="D723" i="2"/>
  <c r="E723" i="2"/>
  <c r="D724" i="2"/>
  <c r="E724" i="2"/>
  <c r="D725" i="2"/>
  <c r="E725" i="2"/>
  <c r="D726" i="2"/>
  <c r="E726" i="2"/>
  <c r="D727" i="2"/>
  <c r="E727" i="2"/>
  <c r="D728" i="2"/>
  <c r="E728" i="2"/>
  <c r="D729" i="2"/>
  <c r="E729" i="2"/>
  <c r="D730" i="2"/>
  <c r="E730" i="2"/>
  <c r="D731" i="2"/>
  <c r="E731" i="2"/>
  <c r="D732" i="2"/>
  <c r="E732" i="2"/>
  <c r="D733" i="2"/>
  <c r="E733" i="2"/>
  <c r="D734" i="2"/>
  <c r="E734" i="2"/>
  <c r="D735" i="2"/>
  <c r="E735" i="2"/>
  <c r="D736" i="2"/>
  <c r="E736" i="2"/>
  <c r="D737" i="2"/>
  <c r="E737" i="2"/>
  <c r="D738" i="2"/>
  <c r="E738" i="2"/>
  <c r="D739" i="2"/>
  <c r="E739" i="2"/>
  <c r="L3" i="2" s="1"/>
  <c r="D740" i="2"/>
  <c r="E740" i="2"/>
  <c r="D741" i="2"/>
  <c r="E741" i="2"/>
  <c r="D742" i="2"/>
  <c r="E742" i="2"/>
  <c r="D743" i="2"/>
  <c r="E743" i="2"/>
  <c r="D744" i="2"/>
  <c r="E744" i="2"/>
  <c r="D745" i="2"/>
  <c r="E745" i="2"/>
  <c r="D746" i="2"/>
  <c r="E746" i="2"/>
  <c r="D747" i="2"/>
  <c r="E747" i="2"/>
  <c r="D748" i="2"/>
  <c r="E748" i="2"/>
  <c r="D749" i="2"/>
  <c r="E749" i="2"/>
  <c r="D750" i="2"/>
  <c r="E750" i="2"/>
  <c r="D751" i="2"/>
  <c r="E751" i="2"/>
  <c r="D752" i="2"/>
  <c r="E752" i="2"/>
  <c r="D753" i="2"/>
  <c r="E753" i="2"/>
  <c r="D754" i="2"/>
  <c r="E754" i="2"/>
  <c r="D755" i="2"/>
  <c r="E755" i="2"/>
  <c r="D756" i="2"/>
  <c r="E756" i="2"/>
  <c r="D757" i="2"/>
  <c r="E757" i="2"/>
  <c r="D758" i="2"/>
  <c r="E758" i="2"/>
  <c r="D759" i="2"/>
  <c r="E759" i="2"/>
  <c r="D760" i="2"/>
  <c r="E760" i="2"/>
  <c r="D761" i="2"/>
  <c r="E761" i="2"/>
  <c r="D762" i="2"/>
  <c r="E762" i="2"/>
  <c r="D763" i="2"/>
  <c r="E763" i="2"/>
  <c r="D764" i="2"/>
  <c r="E764" i="2"/>
  <c r="D765" i="2"/>
  <c r="E765" i="2"/>
  <c r="D766" i="2"/>
  <c r="E766" i="2"/>
  <c r="D767" i="2"/>
  <c r="E767" i="2"/>
  <c r="D768" i="2"/>
  <c r="E768" i="2"/>
  <c r="D769" i="2"/>
  <c r="E769" i="2"/>
  <c r="D770" i="2"/>
  <c r="E770" i="2"/>
  <c r="D771" i="2"/>
  <c r="E771" i="2"/>
  <c r="D772" i="2"/>
  <c r="E772" i="2"/>
  <c r="D773" i="2"/>
  <c r="E773" i="2"/>
  <c r="D774" i="2"/>
  <c r="E774" i="2"/>
  <c r="D775" i="2"/>
  <c r="E775" i="2"/>
  <c r="D776" i="2"/>
  <c r="E776" i="2"/>
  <c r="D777" i="2"/>
  <c r="E777" i="2"/>
  <c r="D778" i="2"/>
  <c r="E778" i="2"/>
  <c r="D779" i="2"/>
  <c r="E779" i="2"/>
  <c r="D780" i="2"/>
  <c r="E780" i="2"/>
  <c r="D781" i="2"/>
  <c r="E781" i="2"/>
  <c r="D782" i="2"/>
  <c r="E782" i="2"/>
  <c r="D783" i="2"/>
  <c r="E783" i="2"/>
  <c r="D784" i="2"/>
  <c r="E784" i="2"/>
  <c r="D785" i="2"/>
  <c r="E785" i="2"/>
  <c r="D786" i="2"/>
  <c r="E786" i="2"/>
  <c r="D787" i="2"/>
  <c r="E787" i="2"/>
  <c r="D788" i="2"/>
  <c r="E788" i="2"/>
  <c r="D789" i="2"/>
  <c r="E789" i="2"/>
  <c r="D790" i="2"/>
  <c r="E790" i="2"/>
  <c r="D791" i="2"/>
  <c r="E791" i="2"/>
  <c r="D792" i="2"/>
  <c r="E792" i="2"/>
  <c r="D793" i="2"/>
  <c r="E793" i="2"/>
  <c r="D794" i="2"/>
  <c r="E794" i="2"/>
  <c r="D795" i="2"/>
  <c r="E795" i="2"/>
  <c r="D796" i="2"/>
  <c r="E796" i="2"/>
  <c r="D797" i="2"/>
  <c r="E797" i="2"/>
  <c r="D798" i="2"/>
  <c r="E798" i="2"/>
  <c r="D799" i="2"/>
  <c r="E799" i="2"/>
  <c r="D800" i="2"/>
  <c r="E800" i="2"/>
  <c r="D801" i="2"/>
  <c r="E801" i="2"/>
  <c r="D802" i="2"/>
  <c r="E802" i="2"/>
  <c r="D803" i="2"/>
  <c r="E803" i="2"/>
  <c r="D804" i="2"/>
  <c r="E804" i="2"/>
  <c r="D805" i="2"/>
  <c r="E805" i="2"/>
  <c r="D806" i="2"/>
  <c r="E806" i="2"/>
  <c r="D807" i="2"/>
  <c r="E807" i="2"/>
  <c r="D808" i="2"/>
  <c r="E808" i="2"/>
  <c r="D809" i="2"/>
  <c r="E809" i="2"/>
  <c r="D810" i="2"/>
  <c r="E810" i="2"/>
  <c r="D811" i="2"/>
  <c r="E811" i="2"/>
  <c r="D812" i="2"/>
  <c r="E812" i="2"/>
  <c r="D813" i="2"/>
  <c r="E813" i="2"/>
  <c r="D814" i="2"/>
  <c r="E814" i="2"/>
  <c r="D815" i="2"/>
  <c r="E815" i="2"/>
  <c r="D816" i="2"/>
  <c r="E816" i="2"/>
  <c r="D817" i="2"/>
  <c r="E817" i="2"/>
  <c r="D818" i="2"/>
  <c r="E818" i="2"/>
  <c r="D819" i="2"/>
  <c r="E819" i="2"/>
  <c r="D820" i="2"/>
  <c r="E820" i="2"/>
  <c r="D821" i="2"/>
  <c r="E821" i="2"/>
  <c r="D822" i="2"/>
  <c r="E822" i="2"/>
  <c r="D823" i="2"/>
  <c r="E823" i="2"/>
  <c r="D824" i="2"/>
  <c r="E824" i="2"/>
  <c r="D825" i="2"/>
  <c r="E825" i="2"/>
  <c r="D826" i="2"/>
  <c r="E826" i="2"/>
  <c r="D827" i="2"/>
  <c r="E827" i="2"/>
  <c r="D828" i="2"/>
  <c r="E828" i="2"/>
  <c r="D829" i="2"/>
  <c r="E829" i="2"/>
  <c r="D830" i="2"/>
  <c r="E830" i="2"/>
  <c r="D831" i="2"/>
  <c r="E831" i="2"/>
  <c r="D832" i="2"/>
  <c r="E832" i="2"/>
  <c r="D833" i="2"/>
  <c r="E833" i="2"/>
  <c r="D834" i="2"/>
  <c r="E834" i="2"/>
  <c r="D835" i="2"/>
  <c r="E835" i="2"/>
  <c r="D836" i="2"/>
  <c r="E836" i="2"/>
  <c r="D837" i="2"/>
  <c r="E837" i="2"/>
  <c r="D838" i="2"/>
  <c r="E838" i="2"/>
  <c r="D839" i="2"/>
  <c r="E839" i="2"/>
  <c r="D840" i="2"/>
  <c r="E840" i="2"/>
  <c r="D841" i="2"/>
  <c r="E841" i="2"/>
  <c r="D842" i="2"/>
  <c r="E842" i="2"/>
  <c r="D843" i="2"/>
  <c r="E843" i="2"/>
  <c r="D844" i="2"/>
  <c r="E844" i="2"/>
  <c r="D845" i="2"/>
  <c r="E845" i="2"/>
  <c r="D846" i="2"/>
  <c r="E846" i="2"/>
  <c r="D847" i="2"/>
  <c r="E847" i="2"/>
  <c r="D848" i="2"/>
  <c r="E848" i="2"/>
  <c r="D849" i="2"/>
  <c r="E849" i="2"/>
  <c r="D850" i="2"/>
  <c r="E850" i="2"/>
  <c r="D851" i="2"/>
  <c r="E851" i="2"/>
  <c r="D852" i="2"/>
  <c r="E852" i="2"/>
  <c r="D853" i="2"/>
  <c r="E853" i="2"/>
  <c r="D854" i="2"/>
  <c r="E854" i="2"/>
  <c r="D855" i="2"/>
  <c r="E855" i="2"/>
  <c r="D856" i="2"/>
  <c r="E856" i="2"/>
  <c r="D857" i="2"/>
  <c r="E857" i="2"/>
  <c r="D858" i="2"/>
  <c r="E858" i="2"/>
  <c r="D859" i="2"/>
  <c r="E859" i="2"/>
  <c r="D860" i="2"/>
  <c r="E860" i="2"/>
  <c r="D861" i="2"/>
  <c r="E861" i="2"/>
  <c r="D862" i="2"/>
  <c r="E862" i="2"/>
  <c r="D863" i="2"/>
  <c r="E863" i="2"/>
  <c r="D864" i="2"/>
  <c r="E864" i="2"/>
  <c r="D865" i="2"/>
  <c r="E865" i="2"/>
  <c r="D866" i="2"/>
  <c r="E866" i="2"/>
  <c r="D867" i="2"/>
  <c r="E867" i="2"/>
  <c r="D868" i="2"/>
  <c r="E868" i="2"/>
  <c r="D869" i="2"/>
  <c r="E869" i="2"/>
  <c r="D870" i="2"/>
  <c r="E870" i="2"/>
  <c r="D871" i="2"/>
  <c r="E871" i="2"/>
  <c r="D872" i="2"/>
  <c r="E872" i="2"/>
  <c r="D873" i="2"/>
  <c r="E873" i="2"/>
  <c r="D874" i="2"/>
  <c r="E874" i="2"/>
  <c r="D875" i="2"/>
  <c r="E875" i="2"/>
  <c r="D876" i="2"/>
  <c r="E876" i="2"/>
  <c r="D877" i="2"/>
  <c r="E877" i="2"/>
  <c r="D878" i="2"/>
  <c r="E878" i="2"/>
  <c r="D879" i="2"/>
  <c r="E879" i="2"/>
  <c r="D880" i="2"/>
  <c r="E880" i="2"/>
  <c r="D881" i="2"/>
  <c r="E881" i="2"/>
  <c r="D882" i="2"/>
  <c r="E882" i="2"/>
  <c r="D883" i="2"/>
  <c r="E883" i="2"/>
  <c r="D884" i="2"/>
  <c r="E884" i="2"/>
  <c r="D885" i="2"/>
  <c r="E885" i="2"/>
  <c r="D886" i="2"/>
  <c r="E886" i="2"/>
  <c r="D887" i="2"/>
  <c r="E887" i="2"/>
  <c r="D888" i="2"/>
  <c r="E888" i="2"/>
  <c r="D889" i="2"/>
  <c r="E889" i="2"/>
  <c r="D890" i="2"/>
  <c r="E890" i="2"/>
  <c r="D891" i="2"/>
  <c r="E891" i="2"/>
  <c r="D892" i="2"/>
  <c r="E892" i="2"/>
  <c r="D893" i="2"/>
  <c r="E893" i="2"/>
  <c r="D894" i="2"/>
  <c r="E894" i="2"/>
  <c r="D895" i="2"/>
  <c r="E895" i="2"/>
  <c r="D896" i="2"/>
  <c r="E896" i="2"/>
  <c r="D897" i="2"/>
  <c r="E897" i="2"/>
  <c r="D898" i="2"/>
  <c r="E898" i="2"/>
  <c r="D899" i="2"/>
  <c r="E899" i="2"/>
  <c r="D900" i="2"/>
  <c r="E900" i="2"/>
  <c r="D901" i="2"/>
  <c r="E901" i="2"/>
  <c r="D902" i="2"/>
  <c r="E902" i="2"/>
  <c r="D903" i="2"/>
  <c r="E903" i="2"/>
  <c r="D904" i="2"/>
  <c r="E904" i="2"/>
  <c r="D905" i="2"/>
  <c r="E905" i="2"/>
  <c r="D906" i="2"/>
  <c r="E906" i="2"/>
  <c r="D907" i="2"/>
  <c r="E907" i="2"/>
  <c r="D908" i="2"/>
  <c r="E908" i="2"/>
  <c r="D909" i="2"/>
  <c r="E909" i="2"/>
  <c r="D910" i="2"/>
  <c r="E910" i="2"/>
  <c r="D911" i="2"/>
  <c r="E911" i="2"/>
  <c r="D912" i="2"/>
  <c r="E912" i="2"/>
  <c r="D913" i="2"/>
  <c r="E913" i="2"/>
  <c r="D914" i="2"/>
  <c r="E914" i="2"/>
  <c r="D915" i="2"/>
  <c r="E915" i="2"/>
  <c r="D916" i="2"/>
  <c r="E916" i="2"/>
  <c r="D917" i="2"/>
  <c r="E917" i="2"/>
  <c r="D918" i="2"/>
  <c r="E918" i="2"/>
  <c r="D919" i="2"/>
  <c r="E919" i="2"/>
  <c r="D920" i="2"/>
  <c r="E920" i="2"/>
  <c r="D921" i="2"/>
  <c r="E921" i="2"/>
  <c r="D922" i="2"/>
  <c r="E922" i="2"/>
  <c r="D923" i="2"/>
  <c r="E923" i="2"/>
  <c r="D924" i="2"/>
  <c r="E924" i="2"/>
  <c r="D925" i="2"/>
  <c r="E925" i="2"/>
  <c r="D926" i="2"/>
  <c r="E926" i="2"/>
  <c r="D927" i="2"/>
  <c r="E927" i="2"/>
  <c r="D928" i="2"/>
  <c r="E928" i="2"/>
  <c r="D929" i="2"/>
  <c r="E929" i="2"/>
  <c r="D930" i="2"/>
  <c r="E930" i="2"/>
  <c r="D931" i="2"/>
  <c r="E931" i="2"/>
  <c r="D932" i="2"/>
  <c r="E932" i="2"/>
  <c r="D933" i="2"/>
  <c r="E933" i="2"/>
  <c r="D934" i="2"/>
  <c r="E934" i="2"/>
  <c r="D935" i="2"/>
  <c r="E935" i="2"/>
  <c r="D936" i="2"/>
  <c r="E936" i="2"/>
  <c r="D937" i="2"/>
  <c r="E937" i="2"/>
  <c r="D938" i="2"/>
  <c r="E938" i="2"/>
  <c r="D939" i="2"/>
  <c r="E939" i="2"/>
  <c r="D940" i="2"/>
  <c r="E940" i="2"/>
  <c r="D941" i="2"/>
  <c r="E941" i="2"/>
  <c r="D942" i="2"/>
  <c r="E942" i="2"/>
  <c r="D943" i="2"/>
  <c r="E943" i="2"/>
  <c r="D944" i="2"/>
  <c r="E944" i="2"/>
  <c r="D945" i="2"/>
  <c r="E945" i="2"/>
  <c r="D946" i="2"/>
  <c r="E946" i="2"/>
  <c r="D947" i="2"/>
  <c r="E947" i="2"/>
  <c r="D948" i="2"/>
  <c r="E948" i="2"/>
  <c r="D949" i="2"/>
  <c r="E949" i="2"/>
  <c r="D950" i="2"/>
  <c r="E950" i="2"/>
  <c r="D951" i="2"/>
  <c r="E951" i="2"/>
  <c r="D952" i="2"/>
  <c r="E952" i="2"/>
  <c r="D953" i="2"/>
  <c r="E953" i="2"/>
  <c r="D954" i="2"/>
  <c r="E954" i="2"/>
  <c r="D955" i="2"/>
  <c r="E955" i="2"/>
  <c r="D956" i="2"/>
  <c r="E956" i="2"/>
  <c r="D957" i="2"/>
  <c r="E957" i="2"/>
  <c r="D958" i="2"/>
  <c r="E958" i="2"/>
  <c r="D959" i="2"/>
  <c r="E959" i="2"/>
  <c r="D960" i="2"/>
  <c r="E960" i="2"/>
  <c r="D961" i="2"/>
  <c r="E961" i="2"/>
  <c r="D962" i="2"/>
  <c r="E962" i="2"/>
  <c r="D963" i="2"/>
  <c r="E963" i="2"/>
  <c r="D964" i="2"/>
  <c r="E964" i="2"/>
  <c r="D965" i="2"/>
  <c r="E965" i="2"/>
  <c r="D966" i="2"/>
  <c r="E966" i="2"/>
  <c r="D967" i="2"/>
  <c r="E967" i="2"/>
  <c r="D968" i="2"/>
  <c r="E968" i="2"/>
  <c r="D969" i="2"/>
  <c r="E969" i="2"/>
  <c r="D970" i="2"/>
  <c r="E970" i="2"/>
  <c r="D971" i="2"/>
  <c r="E971" i="2"/>
  <c r="D972" i="2"/>
  <c r="E972" i="2"/>
  <c r="D973" i="2"/>
  <c r="E973" i="2"/>
  <c r="D974" i="2"/>
  <c r="E974" i="2"/>
  <c r="D975" i="2"/>
  <c r="E975" i="2"/>
  <c r="D976" i="2"/>
  <c r="E976" i="2"/>
  <c r="D977" i="2"/>
  <c r="E977" i="2"/>
  <c r="D978" i="2"/>
  <c r="E978" i="2"/>
  <c r="D979" i="2"/>
  <c r="E979" i="2"/>
  <c r="D980" i="2"/>
  <c r="E980" i="2"/>
  <c r="D981" i="2"/>
  <c r="E981" i="2"/>
  <c r="D982" i="2"/>
  <c r="E982" i="2"/>
  <c r="D983" i="2"/>
  <c r="E983" i="2"/>
  <c r="D984" i="2"/>
  <c r="E984" i="2"/>
  <c r="D985" i="2"/>
  <c r="E985" i="2"/>
  <c r="D986" i="2"/>
  <c r="E986" i="2"/>
  <c r="D987" i="2"/>
  <c r="E987" i="2"/>
  <c r="D988" i="2"/>
  <c r="E988" i="2"/>
  <c r="D989" i="2"/>
  <c r="E989" i="2"/>
  <c r="D990" i="2"/>
  <c r="E990" i="2"/>
  <c r="D991" i="2"/>
  <c r="E991" i="2"/>
  <c r="D992" i="2"/>
  <c r="E992" i="2"/>
  <c r="D993" i="2"/>
  <c r="E993" i="2"/>
  <c r="D994" i="2"/>
  <c r="E994" i="2"/>
  <c r="D995" i="2"/>
  <c r="E995" i="2"/>
  <c r="D996" i="2"/>
  <c r="E996" i="2"/>
  <c r="D997" i="2"/>
  <c r="E997" i="2"/>
  <c r="D998" i="2"/>
  <c r="E998" i="2"/>
  <c r="D999" i="2"/>
  <c r="E999" i="2"/>
  <c r="D1000" i="2"/>
  <c r="E1000" i="2"/>
  <c r="D1001" i="2"/>
  <c r="E1001" i="2"/>
  <c r="D1002" i="2"/>
  <c r="E1002" i="2"/>
  <c r="D1003" i="2"/>
  <c r="E1003" i="2"/>
  <c r="D1004" i="2"/>
  <c r="E1004" i="2"/>
  <c r="D1005" i="2"/>
  <c r="E1005" i="2"/>
  <c r="D1006" i="2"/>
  <c r="E1006" i="2"/>
  <c r="D1007" i="2"/>
  <c r="E1007" i="2"/>
  <c r="D1008" i="2"/>
  <c r="E1008" i="2"/>
  <c r="D1009" i="2"/>
  <c r="E1009" i="2"/>
  <c r="D1010" i="2"/>
  <c r="E1010" i="2"/>
  <c r="D1011" i="2"/>
  <c r="E1011" i="2"/>
  <c r="D1012" i="2"/>
  <c r="E1012" i="2"/>
  <c r="D1013" i="2"/>
  <c r="E1013" i="2"/>
  <c r="D1014" i="2"/>
  <c r="E1014" i="2"/>
  <c r="D1015" i="2"/>
  <c r="E1015" i="2"/>
  <c r="D1016" i="2"/>
  <c r="E1016" i="2"/>
  <c r="D1017" i="2"/>
  <c r="E1017" i="2"/>
  <c r="D1018" i="2"/>
  <c r="E1018" i="2"/>
  <c r="D1019" i="2"/>
  <c r="E1019" i="2"/>
  <c r="D1020" i="2"/>
  <c r="E1020" i="2"/>
  <c r="D1021" i="2"/>
  <c r="E1021" i="2"/>
  <c r="D1022" i="2"/>
  <c r="E1022" i="2"/>
  <c r="D1023" i="2"/>
  <c r="E1023" i="2"/>
  <c r="D1024" i="2"/>
  <c r="E1024" i="2"/>
  <c r="D1025" i="2"/>
  <c r="E1025" i="2"/>
  <c r="D1026" i="2"/>
  <c r="E1026" i="2"/>
  <c r="D1027" i="2"/>
  <c r="E1027" i="2"/>
  <c r="D1028" i="2"/>
  <c r="E1028" i="2"/>
  <c r="D1029" i="2"/>
  <c r="E1029" i="2"/>
  <c r="D1030" i="2"/>
  <c r="E1030" i="2"/>
  <c r="D1031" i="2"/>
  <c r="E1031" i="2"/>
  <c r="D1032" i="2"/>
  <c r="E1032" i="2"/>
  <c r="D1033" i="2"/>
  <c r="E1033" i="2"/>
  <c r="D1034" i="2"/>
  <c r="E1034" i="2"/>
  <c r="D1035" i="2"/>
  <c r="E1035" i="2"/>
  <c r="D1036" i="2"/>
  <c r="E1036" i="2"/>
  <c r="D1037" i="2"/>
  <c r="E1037" i="2"/>
  <c r="D1038" i="2"/>
  <c r="E1038" i="2"/>
  <c r="D1039" i="2"/>
  <c r="E1039" i="2"/>
  <c r="D1040" i="2"/>
  <c r="E1040" i="2"/>
  <c r="D1041" i="2"/>
  <c r="E1041" i="2"/>
  <c r="D1042" i="2"/>
  <c r="E1042" i="2"/>
  <c r="D1043" i="2"/>
  <c r="E1043" i="2"/>
  <c r="D1044" i="2"/>
  <c r="E1044" i="2"/>
  <c r="D1045" i="2"/>
  <c r="E1045" i="2"/>
  <c r="D1046" i="2"/>
  <c r="E1046" i="2"/>
  <c r="D1047" i="2"/>
  <c r="E1047" i="2"/>
  <c r="D1048" i="2"/>
  <c r="E1048" i="2"/>
  <c r="D1049" i="2"/>
  <c r="E1049" i="2"/>
  <c r="D1050" i="2"/>
  <c r="E1050" i="2"/>
  <c r="D1051" i="2"/>
  <c r="E1051" i="2"/>
  <c r="D1052" i="2"/>
  <c r="E1052" i="2"/>
  <c r="D1053" i="2"/>
  <c r="E1053" i="2"/>
  <c r="D1054" i="2"/>
  <c r="E1054" i="2"/>
  <c r="D1055" i="2"/>
  <c r="E1055" i="2"/>
  <c r="D1056" i="2"/>
  <c r="E1056" i="2"/>
  <c r="D1057" i="2"/>
  <c r="E1057" i="2"/>
  <c r="D1058" i="2"/>
  <c r="E1058" i="2"/>
  <c r="D1059" i="2"/>
  <c r="E1059" i="2"/>
  <c r="D1060" i="2"/>
  <c r="E1060" i="2"/>
  <c r="D1061" i="2"/>
  <c r="E1061" i="2"/>
  <c r="D1062" i="2"/>
  <c r="E1062" i="2"/>
  <c r="D1063" i="2"/>
  <c r="E1063" i="2"/>
  <c r="D1064" i="2"/>
  <c r="E1064" i="2"/>
  <c r="D1065" i="2"/>
  <c r="E1065" i="2"/>
  <c r="D1066" i="2"/>
  <c r="E1066" i="2"/>
  <c r="D1067" i="2"/>
  <c r="E1067" i="2"/>
  <c r="D1068" i="2"/>
  <c r="E1068" i="2"/>
  <c r="D1069" i="2"/>
  <c r="E1069" i="2"/>
  <c r="D1070" i="2"/>
  <c r="E1070" i="2"/>
  <c r="D1071" i="2"/>
  <c r="E1071" i="2"/>
  <c r="D1072" i="2"/>
  <c r="E1072" i="2"/>
  <c r="D1073" i="2"/>
  <c r="E1073" i="2"/>
  <c r="D1074" i="2"/>
  <c r="E1074" i="2"/>
  <c r="D1075" i="2"/>
  <c r="E1075" i="2"/>
  <c r="D1076" i="2"/>
  <c r="E1076" i="2"/>
  <c r="D1077" i="2"/>
  <c r="E1077" i="2"/>
  <c r="D1078" i="2"/>
  <c r="E1078" i="2"/>
  <c r="D1079" i="2"/>
  <c r="E1079" i="2"/>
  <c r="D1080" i="2"/>
  <c r="E1080" i="2"/>
  <c r="D1081" i="2"/>
  <c r="E1081" i="2"/>
  <c r="D1082" i="2"/>
  <c r="E1082" i="2"/>
  <c r="D1083" i="2"/>
  <c r="E1083" i="2"/>
  <c r="D1084" i="2"/>
  <c r="E1084" i="2"/>
  <c r="D1085" i="2"/>
  <c r="E1085" i="2"/>
  <c r="D1086" i="2"/>
  <c r="E1086" i="2"/>
  <c r="D1087" i="2"/>
  <c r="E1087" i="2"/>
  <c r="D1088" i="2"/>
  <c r="E1088" i="2"/>
  <c r="D1089" i="2"/>
  <c r="E1089" i="2"/>
  <c r="D1090" i="2"/>
  <c r="E1090" i="2"/>
  <c r="D1091" i="2"/>
  <c r="E1091" i="2"/>
  <c r="D1092" i="2"/>
  <c r="E1092" i="2"/>
  <c r="D1093" i="2"/>
  <c r="E1093" i="2"/>
  <c r="D1094" i="2"/>
  <c r="E1094" i="2"/>
  <c r="D1095" i="2"/>
  <c r="E1095" i="2"/>
  <c r="D1096" i="2"/>
  <c r="E1096" i="2"/>
  <c r="D1097" i="2"/>
  <c r="E1097" i="2"/>
  <c r="D1098" i="2"/>
  <c r="E1098" i="2"/>
  <c r="D1099" i="2"/>
  <c r="E1099" i="2"/>
  <c r="D1100" i="2"/>
  <c r="E1100" i="2"/>
  <c r="D1101" i="2"/>
  <c r="E1101" i="2"/>
  <c r="D1102" i="2"/>
  <c r="E1102" i="2"/>
  <c r="D1103" i="2"/>
  <c r="E1103" i="2"/>
  <c r="D1104" i="2"/>
  <c r="E1104" i="2"/>
  <c r="D1105" i="2"/>
  <c r="E1105" i="2"/>
  <c r="D1106" i="2"/>
  <c r="E1106" i="2"/>
  <c r="D1107" i="2"/>
  <c r="E1107" i="2"/>
  <c r="D1108" i="2"/>
  <c r="E1108" i="2"/>
  <c r="D1109" i="2"/>
  <c r="E1109" i="2"/>
  <c r="D1110" i="2"/>
  <c r="E1110" i="2"/>
  <c r="D1111" i="2"/>
  <c r="E1111" i="2"/>
  <c r="D1112" i="2"/>
  <c r="E1112" i="2"/>
  <c r="D1113" i="2"/>
  <c r="E1113" i="2"/>
  <c r="D1114" i="2"/>
  <c r="E1114" i="2"/>
  <c r="D1115" i="2"/>
  <c r="E1115" i="2"/>
  <c r="D1116" i="2"/>
  <c r="E1116" i="2"/>
  <c r="D1117" i="2"/>
  <c r="E1117" i="2"/>
  <c r="D1118" i="2"/>
  <c r="E1118" i="2"/>
  <c r="D1119" i="2"/>
  <c r="E1119" i="2"/>
  <c r="D1120" i="2"/>
  <c r="E1120" i="2"/>
  <c r="D1121" i="2"/>
  <c r="E1121" i="2"/>
  <c r="D1122" i="2"/>
  <c r="E1122" i="2"/>
  <c r="D1123" i="2"/>
  <c r="E1123" i="2"/>
  <c r="D1124" i="2"/>
  <c r="E1124" i="2"/>
  <c r="D1125" i="2"/>
  <c r="E1125" i="2"/>
  <c r="D1126" i="2"/>
  <c r="E1126" i="2"/>
  <c r="D1127" i="2"/>
  <c r="E1127" i="2"/>
  <c r="D1128" i="2"/>
  <c r="E1128" i="2"/>
  <c r="D1129" i="2"/>
  <c r="E1129" i="2"/>
  <c r="D1130" i="2"/>
  <c r="E1130" i="2"/>
  <c r="D1131" i="2"/>
  <c r="E1131" i="2"/>
  <c r="D1132" i="2"/>
  <c r="E1132" i="2"/>
  <c r="D1133" i="2"/>
  <c r="E1133" i="2"/>
  <c r="D1134" i="2"/>
  <c r="E1134" i="2"/>
  <c r="D1135" i="2"/>
  <c r="E1135" i="2"/>
  <c r="D1136" i="2"/>
  <c r="E1136" i="2"/>
  <c r="D1137" i="2"/>
  <c r="E1137" i="2"/>
  <c r="D1138" i="2"/>
  <c r="E1138" i="2"/>
  <c r="D1139" i="2"/>
  <c r="E1139" i="2"/>
  <c r="D1140" i="2"/>
  <c r="E1140" i="2"/>
  <c r="D1141" i="2"/>
  <c r="E1141" i="2"/>
  <c r="D1142" i="2"/>
  <c r="E1142" i="2"/>
  <c r="D1143" i="2"/>
  <c r="E1143" i="2"/>
  <c r="D1144" i="2"/>
  <c r="E1144" i="2"/>
  <c r="D1145" i="2"/>
  <c r="E1145" i="2"/>
  <c r="D1146" i="2"/>
  <c r="E1146" i="2"/>
  <c r="D1147" i="2"/>
  <c r="E1147" i="2"/>
  <c r="D1148" i="2"/>
  <c r="E1148" i="2"/>
  <c r="D1149" i="2"/>
  <c r="E1149" i="2"/>
  <c r="D1150" i="2"/>
  <c r="E1150" i="2"/>
  <c r="D1151" i="2"/>
  <c r="E1151" i="2"/>
  <c r="D1152" i="2"/>
  <c r="E1152" i="2"/>
  <c r="D1153" i="2"/>
  <c r="E1153" i="2"/>
  <c r="D1154" i="2"/>
  <c r="E1154" i="2"/>
  <c r="D1155" i="2"/>
  <c r="E1155" i="2"/>
  <c r="D1156" i="2"/>
  <c r="E1156" i="2"/>
  <c r="D1157" i="2"/>
  <c r="E1157" i="2"/>
  <c r="D1158" i="2"/>
  <c r="E1158" i="2"/>
  <c r="D1159" i="2"/>
  <c r="E1159" i="2"/>
  <c r="D1160" i="2"/>
  <c r="E1160" i="2"/>
  <c r="D1161" i="2"/>
  <c r="E1161" i="2"/>
  <c r="D1162" i="2"/>
  <c r="E1162" i="2"/>
  <c r="D1163" i="2"/>
  <c r="E1163" i="2"/>
  <c r="D1164" i="2"/>
  <c r="E1164" i="2"/>
  <c r="D1165" i="2"/>
  <c r="E1165" i="2"/>
  <c r="D1166" i="2"/>
  <c r="E1166" i="2"/>
  <c r="D1167" i="2"/>
  <c r="E1167" i="2"/>
  <c r="D1168" i="2"/>
  <c r="E1168" i="2"/>
  <c r="D1169" i="2"/>
  <c r="E1169" i="2"/>
  <c r="D1170" i="2"/>
  <c r="E1170" i="2"/>
  <c r="D1171" i="2"/>
  <c r="E1171" i="2"/>
  <c r="D1172" i="2"/>
  <c r="E1172" i="2"/>
  <c r="D1173" i="2"/>
  <c r="E1173" i="2"/>
  <c r="D1174" i="2"/>
  <c r="E1174" i="2"/>
  <c r="D1175" i="2"/>
  <c r="E1175" i="2"/>
  <c r="D1176" i="2"/>
  <c r="E1176" i="2"/>
  <c r="D1177" i="2"/>
  <c r="E1177" i="2"/>
  <c r="D1178" i="2"/>
  <c r="E1178" i="2"/>
  <c r="D1179" i="2"/>
  <c r="E1179" i="2"/>
  <c r="D1180" i="2"/>
  <c r="E1180" i="2"/>
  <c r="D1181" i="2"/>
  <c r="E1181" i="2"/>
  <c r="D1182" i="2"/>
  <c r="E1182" i="2"/>
  <c r="D1183" i="2"/>
  <c r="E1183" i="2"/>
  <c r="D1184" i="2"/>
  <c r="E1184" i="2"/>
  <c r="D1185" i="2"/>
  <c r="E1185" i="2"/>
  <c r="D1186" i="2"/>
  <c r="E1186" i="2"/>
  <c r="D1187" i="2"/>
  <c r="E1187" i="2"/>
  <c r="D1188" i="2"/>
  <c r="E1188" i="2"/>
  <c r="D1189" i="2"/>
  <c r="E1189" i="2"/>
  <c r="D1190" i="2"/>
  <c r="E1190" i="2"/>
  <c r="D1191" i="2"/>
  <c r="E1191" i="2"/>
  <c r="D1192" i="2"/>
  <c r="E1192" i="2"/>
  <c r="D1193" i="2"/>
  <c r="E1193" i="2"/>
  <c r="D1194" i="2"/>
  <c r="E1194" i="2"/>
  <c r="D1195" i="2"/>
  <c r="E1195" i="2"/>
  <c r="D1196" i="2"/>
  <c r="E1196" i="2"/>
  <c r="D1197" i="2"/>
  <c r="E1197" i="2"/>
  <c r="D1198" i="2"/>
  <c r="E1198" i="2"/>
  <c r="D1199" i="2"/>
  <c r="E1199" i="2"/>
  <c r="D1200" i="2"/>
  <c r="E1200" i="2"/>
  <c r="D1201" i="2"/>
  <c r="E1201" i="2"/>
  <c r="D1202" i="2"/>
  <c r="E1202" i="2"/>
  <c r="D1203" i="2"/>
  <c r="E1203" i="2"/>
  <c r="D1204" i="2"/>
  <c r="E1204" i="2"/>
  <c r="D1205" i="2"/>
  <c r="E1205" i="2"/>
  <c r="D1206" i="2"/>
  <c r="E1206" i="2"/>
  <c r="D1207" i="2"/>
  <c r="E1207" i="2"/>
  <c r="D1208" i="2"/>
  <c r="E1208" i="2"/>
  <c r="D1209" i="2"/>
  <c r="E1209" i="2"/>
  <c r="D1210" i="2"/>
  <c r="E1210" i="2"/>
  <c r="D1211" i="2"/>
  <c r="E1211" i="2"/>
  <c r="D1212" i="2"/>
  <c r="E1212" i="2"/>
  <c r="D1213" i="2"/>
  <c r="E1213" i="2"/>
  <c r="D1214" i="2"/>
  <c r="E1214" i="2"/>
  <c r="D1215" i="2"/>
  <c r="E1215" i="2"/>
  <c r="D1216" i="2"/>
  <c r="E1216" i="2"/>
  <c r="D1217" i="2"/>
  <c r="E1217" i="2"/>
  <c r="D1218" i="2"/>
  <c r="E1218" i="2"/>
  <c r="D1219" i="2"/>
  <c r="E1219" i="2"/>
  <c r="D1220" i="2"/>
  <c r="E1220" i="2"/>
  <c r="D1221" i="2"/>
  <c r="E1221" i="2"/>
  <c r="D1222" i="2"/>
  <c r="E1222" i="2"/>
  <c r="D1223" i="2"/>
  <c r="E1223" i="2"/>
  <c r="D1224" i="2"/>
  <c r="E1224" i="2"/>
  <c r="D1225" i="2"/>
  <c r="E1225" i="2"/>
  <c r="D1226" i="2"/>
  <c r="E1226" i="2"/>
  <c r="D1227" i="2"/>
  <c r="E1227" i="2"/>
  <c r="D1228" i="2"/>
  <c r="E1228" i="2"/>
  <c r="D1229" i="2"/>
  <c r="E1229" i="2"/>
  <c r="D1230" i="2"/>
  <c r="E1230" i="2"/>
  <c r="D1231" i="2"/>
  <c r="E1231" i="2"/>
  <c r="D1232" i="2"/>
  <c r="E1232" i="2"/>
  <c r="D1233" i="2"/>
  <c r="E1233" i="2"/>
  <c r="D1234" i="2"/>
  <c r="E1234" i="2"/>
  <c r="D1235" i="2"/>
  <c r="E1235" i="2"/>
  <c r="E3" i="2"/>
  <c r="I3" i="2" s="1"/>
  <c r="D3" i="2"/>
  <c r="L2" i="3"/>
  <c r="M2" i="2" s="1"/>
  <c r="K2" i="3"/>
  <c r="L2" i="2" s="1"/>
  <c r="J2" i="3"/>
  <c r="K2" i="2" s="1"/>
  <c r="I2" i="3"/>
  <c r="J2" i="2" s="1"/>
  <c r="H2" i="3"/>
  <c r="I2" i="2" s="1"/>
  <c r="C15" i="1"/>
  <c r="L7" i="2" l="1"/>
  <c r="C18" i="1"/>
  <c r="J9" i="2"/>
  <c r="D18" i="1" s="1"/>
  <c r="K9" i="2"/>
  <c r="E18" i="1" s="1"/>
  <c r="L9" i="2"/>
  <c r="F18" i="1" s="1"/>
  <c r="G15" i="1"/>
  <c r="F5" i="1"/>
  <c r="G10" i="1"/>
  <c r="G5" i="1"/>
  <c r="G7" i="1" s="1"/>
  <c r="G8" i="1" l="1"/>
  <c r="G9" i="1" s="1"/>
  <c r="C5" i="1" l="1"/>
  <c r="C7" i="1" s="1"/>
  <c r="D5" i="1"/>
  <c r="D7" i="1" s="1"/>
  <c r="E5" i="1"/>
  <c r="E7" i="1" s="1"/>
  <c r="F7" i="1"/>
  <c r="F8" i="1"/>
  <c r="C10" i="1"/>
  <c r="D10" i="1"/>
  <c r="E10" i="1"/>
  <c r="F10" i="1"/>
  <c r="D15" i="1"/>
  <c r="E15" i="1"/>
  <c r="F15" i="1"/>
  <c r="F20" i="1" l="1"/>
  <c r="E8" i="1"/>
  <c r="E9" i="1" s="1"/>
  <c r="D8" i="1"/>
  <c r="D9" i="1" s="1"/>
  <c r="C8" i="1"/>
  <c r="C9" i="1" s="1"/>
  <c r="F9" i="1"/>
  <c r="M9" i="2" l="1"/>
  <c r="G18" i="1" s="1"/>
  <c r="G20" i="1" s="1"/>
  <c r="C20" i="1"/>
  <c r="D20" i="1"/>
  <c r="E20" i="1"/>
</calcChain>
</file>

<file path=xl/sharedStrings.xml><?xml version="1.0" encoding="utf-8"?>
<sst xmlns="http://schemas.openxmlformats.org/spreadsheetml/2006/main" count="150" uniqueCount="115">
  <si>
    <t>Capital Structure</t>
  </si>
  <si>
    <t>Total Debt of Company (excluding current)</t>
  </si>
  <si>
    <t>Total Equity of company (including Reserve &amp; Surplus)</t>
  </si>
  <si>
    <t>Total Capitalization</t>
  </si>
  <si>
    <t>Debt to Total Capitalizaiton</t>
  </si>
  <si>
    <t>Equity to Total Capitalization</t>
  </si>
  <si>
    <t>This should be 100%</t>
  </si>
  <si>
    <t>Debt/Equity</t>
  </si>
  <si>
    <t>Cost of Debt</t>
  </si>
  <si>
    <t>Cost of Total Debt</t>
  </si>
  <si>
    <t>Tax rate</t>
  </si>
  <si>
    <t>Help</t>
  </si>
  <si>
    <t>After tax cost of debt</t>
  </si>
  <si>
    <t>Check from the Income Statement (If 30%, enter 0.3)</t>
  </si>
  <si>
    <t>Cost of Equity</t>
  </si>
  <si>
    <t>Date</t>
  </si>
  <si>
    <t>Target Company</t>
  </si>
  <si>
    <t>Return (Target Company)</t>
  </si>
  <si>
    <t>Target Company Beta</t>
  </si>
  <si>
    <t>NSE</t>
  </si>
  <si>
    <t>Return (NSE)</t>
  </si>
  <si>
    <t>Date (from 1 April 20XX to 31 March 20XX+1)</t>
  </si>
  <si>
    <t>Risk-free Rate of Return (Rf)</t>
  </si>
  <si>
    <t>Covariance of Target Company and NSE</t>
  </si>
  <si>
    <t>Variance of NSE</t>
  </si>
  <si>
    <t>Covariance of Company with NSE / Variance of NSE</t>
  </si>
  <si>
    <t>Required Return of the Market (Rm) yearly</t>
  </si>
  <si>
    <t>Please write Daily here and use daily data</t>
  </si>
  <si>
    <t>Please write 365 inspite of 12 as using daily frequency</t>
  </si>
  <si>
    <t>13 WEEKS COUPON EQUIVALENT</t>
  </si>
  <si>
    <t>See the next Tab - Risk free rate</t>
  </si>
  <si>
    <t>Choose the period for risk-free rate and put it in cell H2</t>
  </si>
  <si>
    <r>
      <rPr>
        <b/>
        <sz val="11"/>
        <color theme="1"/>
        <rFont val="Calibri"/>
        <family val="2"/>
        <scheme val="minor"/>
      </rPr>
      <t xml:space="preserve">Help: </t>
    </r>
    <r>
      <rPr>
        <sz val="11"/>
        <color theme="1"/>
        <rFont val="Calibri"/>
        <family val="2"/>
        <scheme val="minor"/>
      </rPr>
      <t>H2 cell is already in percentage and yearly form. So, no need to transform it.</t>
    </r>
  </si>
  <si>
    <t>Check next Tab how to calculate and do same for every year.</t>
  </si>
  <si>
    <t>WACC</t>
  </si>
  <si>
    <t>EBIT</t>
  </si>
  <si>
    <t>EBITDA</t>
  </si>
  <si>
    <t xml:space="preserve">Impact of Changing Beta on WACC </t>
  </si>
  <si>
    <t>WACC vs Beta</t>
  </si>
  <si>
    <t>Beta +/- 0.2</t>
  </si>
  <si>
    <t>Balance Sheet</t>
  </si>
  <si>
    <t>Use formula and calculate. Interest - Income Statement</t>
  </si>
  <si>
    <t>Rf</t>
  </si>
  <si>
    <t>Rm</t>
  </si>
  <si>
    <t>b</t>
  </si>
  <si>
    <t>Industry Name</t>
  </si>
  <si>
    <t>Like Construction, IT, Infra. Etc.</t>
  </si>
  <si>
    <t>Screenshot of all standalone Balance Sheets and Income Statements year-wise from the official annual reports (retrieve company's website only).</t>
  </si>
  <si>
    <t>Data from Yahoo finance, investing.com, etc will get zero marks for the assignment.</t>
  </si>
  <si>
    <t>Required Return of the Market (Rm) daily</t>
  </si>
  <si>
    <t xml:space="preserve">Financial Reports </t>
  </si>
  <si>
    <t>FY: 2022-23</t>
  </si>
  <si>
    <t>FY: 2021-22</t>
  </si>
  <si>
    <t>2018-19</t>
  </si>
  <si>
    <t>2019-20</t>
  </si>
  <si>
    <t>2020-21</t>
  </si>
  <si>
    <t>2021-22</t>
  </si>
  <si>
    <t>2022-23</t>
  </si>
  <si>
    <t>FY: 2020-21</t>
  </si>
  <si>
    <t>FY: 2019-20</t>
  </si>
  <si>
    <t>FY: 2018-19</t>
  </si>
  <si>
    <t>Formula: Long term borrowings + Lease liabilities</t>
  </si>
  <si>
    <t>Formula: Reserves &amp; Surplus + Shareholders funds</t>
  </si>
  <si>
    <t>Formula: Sum of total equity and total debt</t>
  </si>
  <si>
    <t>Formula: Total debt / Total capitalization</t>
  </si>
  <si>
    <t>Formula: Total equity / Total capitalization</t>
  </si>
  <si>
    <t>Formula: Total debt / Total equity</t>
  </si>
  <si>
    <t>Formula: Cost of total debt * (1-Tax rate)</t>
  </si>
  <si>
    <t>Formula: EBIT + Depreciation and Ammortization expenses from Income Statement</t>
  </si>
  <si>
    <t>Formula: EBIT (From Income Statement)</t>
  </si>
  <si>
    <t>Mining</t>
  </si>
  <si>
    <t>The company has no long term borrowings and lease liability</t>
  </si>
  <si>
    <t>Rf represent risk free rate</t>
  </si>
  <si>
    <t>Where Rm represent market rate</t>
  </si>
  <si>
    <t xml:space="preserve">Ri represent target company </t>
  </si>
  <si>
    <t>𝜎^2 m represent market variance</t>
  </si>
  <si>
    <t>Sanyam Jain</t>
  </si>
  <si>
    <t>2021A8PS1611G</t>
  </si>
  <si>
    <t>Campus ID</t>
  </si>
  <si>
    <t>:</t>
  </si>
  <si>
    <t>Exhibits</t>
  </si>
  <si>
    <t>Dr. Suman Gupta</t>
  </si>
  <si>
    <t>Name</t>
  </si>
  <si>
    <t>Variable</t>
  </si>
  <si>
    <t>Interpretation</t>
  </si>
  <si>
    <t>The return that a business is anticipated to give its equity investors is known as the cost of equity. Here, the data's extreme irregularity is evident. With this, we can also identify tendencies related to the financial crisis. Cost of Equity was favorable in 2019 but negative in 2020 as a result of the COVID-19 Virus stopping business operations. The need for coal and mining industry fell off significantly. The 57.68% cost of equity in 2021, however, indicates that business picked up speed soon once the pandemic's outbreak tapered down. But as soon as the inflation hit its peak all around the world risk free rate increased resulting in the lower cost of equity.</t>
  </si>
  <si>
    <t>WACC v/s Beta</t>
  </si>
  <si>
    <t>The cost of debt for the company is 0. As the company (STANDALONE)  has no lease obligation and no borrowings of any kind, including long- and short-term.</t>
  </si>
  <si>
    <t>The average rate of return that a business is required to give to all of its investors—both debt and equity—to finance its assets is represented by the Weighted Average Cost of Capital, or WACC.Although the WACC here is equal to cost of equity as there are no long term debts. Looking at its value in 2019, it seems to offer respectable returns. Since then, in 2020, the COVID outbreak's impact is captured by the negative value, which doesn't show to be significant.</t>
  </si>
  <si>
    <t>For FY 2022-23</t>
  </si>
  <si>
    <t xml:space="preserve"> Beta +/- 0.2 </t>
  </si>
  <si>
    <t xml:space="preserve"> WACC </t>
  </si>
  <si>
    <t xml:space="preserve"> For FY 2019-20 </t>
  </si>
  <si>
    <t xml:space="preserve"> For FY 2020-21 </t>
  </si>
  <si>
    <t xml:space="preserve"> For FY 2021-22 </t>
  </si>
  <si>
    <t>For FY 2018-19</t>
  </si>
  <si>
    <t>We may observe that it adheres to the CAPM Model based on the plots of these graphs. The WACC vs beta plot is shown to be linear. This is feasible since the slope of this line is (Rm-Rf)*(Equity/Equity+Debt) and the intercept is (Cost of Debt*(1-T)*(Debt/Debt+Equity) + Rf*(Equity/Equity+Debt)). As we do not have any debt the slope will be (Rm-Rf) and the intercept will be Rf. We can observe that the graphs for the growing plots are self-explanatory, that is, they get bigger as the value of beta increases. Negative slope graphs, on the other hand, display negative market returns. Although it does not always yield results that are useful, this likewise follows the CAPM model. We receive lower returns for higher beta, which is not something a trader who is risk averse would take into account. (See the graphs in the various years' WACC vs. beta sheets).</t>
  </si>
  <si>
    <t xml:space="preserve">Showing the various data that is recovered from the companies standalone annual report. </t>
  </si>
  <si>
    <t>S.No</t>
  </si>
  <si>
    <t>Bibliography</t>
  </si>
  <si>
    <t>Data Source</t>
  </si>
  <si>
    <t>https://www.coalindia.in/performance/financial/</t>
  </si>
  <si>
    <t>Purpose</t>
  </si>
  <si>
    <t>US Treasury 13 Week Coupon Equivalent</t>
  </si>
  <si>
    <t>To find risk free rate</t>
  </si>
  <si>
    <t xml:space="preserve">To get annual reports </t>
  </si>
  <si>
    <t xml:space="preserve">Coal India Ltd Historical Data </t>
  </si>
  <si>
    <t>NSE 50 (Index) Historical Data</t>
  </si>
  <si>
    <t xml:space="preserve">To find the returns on stock </t>
  </si>
  <si>
    <t xml:space="preserve">To find the market return </t>
  </si>
  <si>
    <t>(In fraction)</t>
  </si>
  <si>
    <t>(*All the figures are in Crore Rs)</t>
  </si>
  <si>
    <t>Positive Slope</t>
  </si>
  <si>
    <t>Negative Slope</t>
  </si>
  <si>
    <t>Professor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</si>
</sst>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0.0000%"/>
  </numFmts>
  <fonts count="31">
    <font>
      <sz val="11"/>
      <color theme="1"/>
      <name val="Calibri"/>
      <family val="2"/>
      <scheme val="minor"/>
    </font>
    <font>
      <sz val="11"/>
      <color theme="1"/>
      <name val="Calibri"/>
      <family val="2"/>
      <scheme val="minor"/>
    </font>
    <font>
      <b/>
      <sz val="11"/>
      <color theme="1"/>
      <name val="Calibri"/>
      <family val="2"/>
      <scheme val="minor"/>
    </font>
    <font>
      <b/>
      <sz val="9"/>
      <color rgb="FF002060"/>
      <name val="Arial"/>
      <family val="2"/>
    </font>
    <font>
      <sz val="9"/>
      <color theme="1"/>
      <name val="Ariel"/>
    </font>
    <font>
      <sz val="9"/>
      <color theme="1"/>
      <name val="Arial"/>
      <family val="2"/>
    </font>
    <font>
      <sz val="10"/>
      <name val="Arial"/>
      <family val="2"/>
    </font>
    <font>
      <sz val="9"/>
      <name val="Arial"/>
      <family val="2"/>
    </font>
    <font>
      <sz val="9"/>
      <color rgb="FF000000"/>
      <name val="Arial"/>
      <family val="2"/>
    </font>
    <font>
      <b/>
      <sz val="9"/>
      <name val="Arial"/>
      <family val="2"/>
    </font>
    <font>
      <sz val="11"/>
      <color theme="1"/>
      <name val="Arial Narrow"/>
      <family val="2"/>
    </font>
    <font>
      <b/>
      <sz val="11"/>
      <color theme="1"/>
      <name val="Arial Narrow"/>
      <family val="2"/>
    </font>
    <font>
      <b/>
      <sz val="12"/>
      <color theme="1"/>
      <name val="Calibri"/>
      <family val="2"/>
      <scheme val="minor"/>
    </font>
    <font>
      <sz val="11"/>
      <color theme="1"/>
      <name val="Calibri"/>
      <family val="2"/>
    </font>
    <font>
      <sz val="11"/>
      <color rgb="FF1B1B1B"/>
      <name val="Helvetica Neue"/>
      <family val="2"/>
    </font>
    <font>
      <u/>
      <sz val="11"/>
      <color theme="10"/>
      <name val="Calibri"/>
      <family val="2"/>
      <scheme val="minor"/>
    </font>
    <font>
      <sz val="10"/>
      <color theme="1"/>
      <name val="Arial"/>
      <family val="2"/>
    </font>
    <font>
      <sz val="8"/>
      <name val="Calibri"/>
      <family val="2"/>
      <scheme val="minor"/>
    </font>
    <font>
      <b/>
      <sz val="11"/>
      <color rgb="FF002060"/>
      <name val="Calibri"/>
      <family val="2"/>
      <scheme val="minor"/>
    </font>
    <font>
      <sz val="10"/>
      <color rgb="FF000000"/>
      <name val="Arial"/>
      <family val="2"/>
    </font>
    <font>
      <b/>
      <sz val="10"/>
      <color rgb="FF000000"/>
      <name val="Arial"/>
      <family val="2"/>
    </font>
    <font>
      <sz val="11"/>
      <color rgb="FF000000"/>
      <name val="Calibri"/>
      <family val="2"/>
      <scheme val="minor"/>
    </font>
    <font>
      <sz val="11"/>
      <color rgb="FF000000"/>
      <name val="Arial Narrow"/>
      <family val="2"/>
    </font>
    <font>
      <b/>
      <sz val="11"/>
      <color rgb="FF000000"/>
      <name val="Arial Narrow"/>
      <family val="2"/>
    </font>
    <font>
      <b/>
      <sz val="10"/>
      <color theme="1"/>
      <name val="Arial"/>
      <family val="2"/>
    </font>
    <font>
      <sz val="11"/>
      <color theme="1"/>
      <name val="Arial"/>
      <family val="2"/>
    </font>
    <font>
      <b/>
      <sz val="20"/>
      <color theme="1"/>
      <name val="Arial"/>
      <family val="2"/>
    </font>
    <font>
      <b/>
      <sz val="16"/>
      <color theme="1"/>
      <name val="Arial"/>
      <family val="2"/>
    </font>
    <font>
      <b/>
      <sz val="11"/>
      <color theme="1"/>
      <name val="Arial"/>
      <family val="2"/>
    </font>
    <font>
      <u/>
      <sz val="11"/>
      <color theme="10"/>
      <name val="Arial"/>
      <family val="2"/>
    </font>
    <font>
      <b/>
      <sz val="18"/>
      <color theme="1"/>
      <name val="Arial"/>
      <family val="2"/>
    </font>
  </fonts>
  <fills count="9">
    <fill>
      <patternFill patternType="none"/>
    </fill>
    <fill>
      <patternFill patternType="gray125"/>
    </fill>
    <fill>
      <patternFill patternType="solid">
        <fgColor theme="0" tint="-0.14999847407452621"/>
        <bgColor indexed="64"/>
      </patternFill>
    </fill>
    <fill>
      <patternFill patternType="solid">
        <fgColor theme="0" tint="-0.14999847407452621"/>
        <bgColor rgb="FFD9D9D9"/>
      </patternFill>
    </fill>
    <fill>
      <patternFill patternType="solid">
        <fgColor theme="0"/>
        <bgColor indexed="64"/>
      </patternFill>
    </fill>
    <fill>
      <patternFill patternType="solid">
        <fgColor theme="0" tint="-0.249977111117893"/>
        <bgColor indexed="64"/>
      </patternFill>
    </fill>
    <fill>
      <patternFill patternType="solid">
        <fgColor rgb="FFFFFFFF"/>
        <bgColor rgb="FF000000"/>
      </patternFill>
    </fill>
    <fill>
      <patternFill patternType="solid">
        <fgColor theme="8" tint="0.39997558519241921"/>
        <bgColor indexed="64"/>
      </patternFill>
    </fill>
    <fill>
      <patternFill patternType="solid">
        <fgColor theme="8" tint="0.39997558519241921"/>
        <bgColor rgb="FF000000"/>
      </patternFill>
    </fill>
  </fills>
  <borders count="49">
    <border>
      <left/>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thin">
        <color indexed="64"/>
      </bottom>
      <diagonal/>
    </border>
    <border>
      <left style="medium">
        <color indexed="64"/>
      </left>
      <right/>
      <top style="thin">
        <color indexed="64"/>
      </top>
      <bottom/>
      <diagonal/>
    </border>
    <border>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rgb="FF000000"/>
      </right>
      <top style="medium">
        <color rgb="FF000000"/>
      </top>
      <bottom style="medium">
        <color rgb="FF000000"/>
      </bottom>
      <diagonal/>
    </border>
    <border>
      <left/>
      <right/>
      <top style="medium">
        <color rgb="FF000000"/>
      </top>
      <bottom style="medium">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medium">
        <color rgb="FF000000"/>
      </left>
      <right/>
      <top style="medium">
        <color rgb="FF000000"/>
      </top>
      <bottom style="medium">
        <color rgb="FF000000"/>
      </bottom>
      <diagonal/>
    </border>
    <border>
      <left style="thin">
        <color indexed="64"/>
      </left>
      <right style="thin">
        <color indexed="64"/>
      </right>
      <top/>
      <bottom/>
      <diagonal/>
    </border>
    <border>
      <left/>
      <right style="thin">
        <color indexed="64"/>
      </right>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right style="medium">
        <color rgb="FF000000"/>
      </right>
      <top/>
      <bottom/>
      <diagonal/>
    </border>
    <border>
      <left style="medium">
        <color indexed="64"/>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rgb="FF000000"/>
      </right>
      <top style="medium">
        <color indexed="64"/>
      </top>
      <bottom/>
      <diagonal/>
    </border>
    <border>
      <left style="medium">
        <color indexed="64"/>
      </left>
      <right style="medium">
        <color rgb="FF000000"/>
      </right>
      <top/>
      <bottom style="medium">
        <color indexed="64"/>
      </bottom>
      <diagonal/>
    </border>
    <border>
      <left style="medium">
        <color rgb="FF000000"/>
      </left>
      <right/>
      <top/>
      <bottom style="medium">
        <color indexed="64"/>
      </bottom>
      <diagonal/>
    </border>
    <border>
      <left/>
      <right style="medium">
        <color rgb="FF000000"/>
      </right>
      <top/>
      <bottom style="medium">
        <color indexed="64"/>
      </bottom>
      <diagonal/>
    </border>
    <border>
      <left style="medium">
        <color indexed="64"/>
      </left>
      <right style="medium">
        <color rgb="FF000000"/>
      </right>
      <top style="medium">
        <color rgb="FF000000"/>
      </top>
      <bottom/>
      <diagonal/>
    </border>
    <border>
      <left/>
      <right style="medium">
        <color rgb="FF000000"/>
      </right>
      <top style="medium">
        <color indexed="64"/>
      </top>
      <bottom/>
      <diagonal/>
    </border>
    <border>
      <left style="medium">
        <color indexed="64"/>
      </left>
      <right/>
      <top/>
      <bottom style="medium">
        <color rgb="FF000000"/>
      </bottom>
      <diagonal/>
    </border>
    <border>
      <left style="medium">
        <color rgb="FF000000"/>
      </left>
      <right/>
      <top style="medium">
        <color indexed="64"/>
      </top>
      <bottom/>
      <diagonal/>
    </border>
    <border>
      <left style="medium">
        <color indexed="64"/>
      </left>
      <right style="medium">
        <color rgb="FF000000"/>
      </right>
      <top/>
      <bottom style="medium">
        <color rgb="FF000000"/>
      </bottom>
      <diagonal/>
    </border>
  </borders>
  <cellStyleXfs count="6">
    <xf numFmtId="0" fontId="0" fillId="0" borderId="0"/>
    <xf numFmtId="9" fontId="1" fillId="0" borderId="0" applyFont="0" applyFill="0" applyBorder="0" applyAlignment="0" applyProtection="0"/>
    <xf numFmtId="0" fontId="1" fillId="0" borderId="0"/>
    <xf numFmtId="0" fontId="6" fillId="0" borderId="0"/>
    <xf numFmtId="43" fontId="1" fillId="0" borderId="0" applyFont="0" applyFill="0" applyBorder="0" applyAlignment="0" applyProtection="0"/>
    <xf numFmtId="0" fontId="15" fillId="0" borderId="0" applyNumberFormat="0" applyFill="0" applyBorder="0" applyAlignment="0" applyProtection="0"/>
  </cellStyleXfs>
  <cellXfs count="166">
    <xf numFmtId="0" fontId="0" fillId="0" borderId="0" xfId="0"/>
    <xf numFmtId="0" fontId="7" fillId="2" borderId="3" xfId="3" applyFont="1" applyFill="1" applyBorder="1"/>
    <xf numFmtId="0" fontId="7" fillId="2" borderId="5" xfId="3" applyFont="1" applyFill="1" applyBorder="1"/>
    <xf numFmtId="0" fontId="8" fillId="3" borderId="5" xfId="2" applyFont="1" applyFill="1" applyBorder="1"/>
    <xf numFmtId="0" fontId="7" fillId="2" borderId="7" xfId="3" applyFont="1" applyFill="1" applyBorder="1"/>
    <xf numFmtId="10" fontId="9" fillId="2" borderId="9" xfId="3" applyNumberFormat="1" applyFont="1" applyFill="1" applyBorder="1"/>
    <xf numFmtId="0" fontId="2" fillId="0" borderId="0" xfId="0" applyFont="1" applyAlignment="1">
      <alignment horizontal="center"/>
    </xf>
    <xf numFmtId="0" fontId="3" fillId="0" borderId="0" xfId="2" applyFont="1" applyAlignment="1">
      <alignment horizontal="center" vertical="center" wrapText="1"/>
    </xf>
    <xf numFmtId="0" fontId="4" fillId="0" borderId="0" xfId="2" applyFont="1" applyAlignment="1">
      <alignment horizontal="center" vertical="center"/>
    </xf>
    <xf numFmtId="10" fontId="5" fillId="0" borderId="0" xfId="2" applyNumberFormat="1" applyFont="1" applyAlignment="1">
      <alignment horizontal="center" vertical="center"/>
    </xf>
    <xf numFmtId="0" fontId="0" fillId="0" borderId="0" xfId="0" applyAlignment="1">
      <alignment horizontal="center"/>
    </xf>
    <xf numFmtId="0" fontId="0" fillId="0" borderId="0" xfId="0" applyAlignment="1">
      <alignment horizontal="left"/>
    </xf>
    <xf numFmtId="0" fontId="0" fillId="0" borderId="1" xfId="0" applyBorder="1" applyAlignment="1">
      <alignment horizontal="left"/>
    </xf>
    <xf numFmtId="0" fontId="0" fillId="0" borderId="1" xfId="0" applyBorder="1" applyAlignment="1">
      <alignment horizontal="center"/>
    </xf>
    <xf numFmtId="14" fontId="0" fillId="0" borderId="1" xfId="0" applyNumberFormat="1" applyBorder="1" applyAlignment="1">
      <alignment horizontal="left"/>
    </xf>
    <xf numFmtId="43" fontId="10" fillId="4" borderId="0" xfId="4" applyFont="1" applyFill="1" applyBorder="1" applyAlignment="1">
      <alignment horizontal="center"/>
    </xf>
    <xf numFmtId="0" fontId="11" fillId="5" borderId="0" xfId="0" applyFont="1" applyFill="1"/>
    <xf numFmtId="43" fontId="10" fillId="4" borderId="1" xfId="4" applyFont="1" applyFill="1" applyBorder="1" applyAlignment="1"/>
    <xf numFmtId="43" fontId="11" fillId="4" borderId="1" xfId="4" applyFont="1" applyFill="1" applyBorder="1" applyAlignment="1"/>
    <xf numFmtId="10" fontId="10" fillId="4" borderId="1" xfId="0" applyNumberFormat="1" applyFont="1" applyFill="1" applyBorder="1"/>
    <xf numFmtId="43" fontId="10" fillId="4" borderId="10" xfId="4" applyFont="1" applyFill="1" applyBorder="1" applyAlignment="1">
      <alignment horizontal="center"/>
    </xf>
    <xf numFmtId="43" fontId="10" fillId="4" borderId="10" xfId="4" applyFont="1" applyFill="1" applyBorder="1" applyAlignment="1">
      <alignment horizontal="left"/>
    </xf>
    <xf numFmtId="0" fontId="2" fillId="0" borderId="0" xfId="0" applyFont="1"/>
    <xf numFmtId="0" fontId="5" fillId="0" borderId="0" xfId="0" applyFont="1"/>
    <xf numFmtId="2" fontId="0" fillId="0" borderId="0" xfId="0" applyNumberFormat="1"/>
    <xf numFmtId="164" fontId="8" fillId="3" borderId="0" xfId="2" applyNumberFormat="1" applyFont="1" applyFill="1"/>
    <xf numFmtId="0" fontId="7" fillId="2" borderId="0" xfId="3" applyFont="1" applyFill="1"/>
    <xf numFmtId="0" fontId="13" fillId="0" borderId="0" xfId="0" applyFont="1"/>
    <xf numFmtId="14" fontId="0" fillId="0" borderId="11" xfId="0" applyNumberFormat="1" applyBorder="1" applyAlignment="1">
      <alignment horizontal="left"/>
    </xf>
    <xf numFmtId="0" fontId="14" fillId="0" borderId="1" xfId="0" applyFont="1" applyBorder="1" applyAlignment="1">
      <alignment horizontal="center"/>
    </xf>
    <xf numFmtId="14" fontId="13" fillId="0" borderId="1" xfId="0" applyNumberFormat="1" applyFont="1" applyBorder="1" applyAlignment="1">
      <alignment horizontal="left"/>
    </xf>
    <xf numFmtId="0" fontId="13" fillId="0" borderId="1" xfId="0" applyFont="1" applyBorder="1" applyAlignment="1">
      <alignment horizontal="center"/>
    </xf>
    <xf numFmtId="10" fontId="0" fillId="0" borderId="0" xfId="0" applyNumberFormat="1"/>
    <xf numFmtId="0" fontId="16" fillId="0" borderId="0" xfId="0" applyFont="1"/>
    <xf numFmtId="0" fontId="16" fillId="0" borderId="0" xfId="0" applyFont="1" applyAlignment="1">
      <alignment horizontal="center"/>
    </xf>
    <xf numFmtId="0" fontId="3" fillId="0" borderId="1" xfId="2" applyFont="1" applyBorder="1" applyAlignment="1">
      <alignment horizontal="center" vertical="center" wrapText="1"/>
    </xf>
    <xf numFmtId="15" fontId="0" fillId="0" borderId="0" xfId="0" applyNumberFormat="1" applyAlignment="1">
      <alignment horizontal="center"/>
    </xf>
    <xf numFmtId="0" fontId="0" fillId="0" borderId="12" xfId="0" applyBorder="1"/>
    <xf numFmtId="0" fontId="0" fillId="0" borderId="1" xfId="0" applyBorder="1"/>
    <xf numFmtId="0" fontId="0" fillId="0" borderId="11" xfId="0" applyBorder="1"/>
    <xf numFmtId="15" fontId="0" fillId="0" borderId="1" xfId="0" applyNumberFormat="1" applyBorder="1"/>
    <xf numFmtId="0" fontId="3" fillId="0" borderId="10" xfId="2" applyFont="1" applyBorder="1" applyAlignment="1">
      <alignment horizontal="center" vertical="center" wrapText="1"/>
    </xf>
    <xf numFmtId="0" fontId="1" fillId="0" borderId="0" xfId="0" applyFont="1"/>
    <xf numFmtId="0" fontId="18" fillId="0" borderId="1" xfId="2" applyFont="1" applyBorder="1" applyAlignment="1">
      <alignment horizontal="center" vertical="center" wrapText="1"/>
    </xf>
    <xf numFmtId="0" fontId="1" fillId="0" borderId="1" xfId="0" applyFont="1" applyBorder="1"/>
    <xf numFmtId="164" fontId="0" fillId="0" borderId="0" xfId="0" applyNumberFormat="1"/>
    <xf numFmtId="10" fontId="0" fillId="0" borderId="1" xfId="0" applyNumberFormat="1" applyBorder="1"/>
    <xf numFmtId="0" fontId="7" fillId="2" borderId="15" xfId="3" applyFont="1" applyFill="1" applyBorder="1"/>
    <xf numFmtId="10" fontId="9" fillId="2" borderId="16" xfId="3" applyNumberFormat="1" applyFont="1" applyFill="1" applyBorder="1"/>
    <xf numFmtId="0" fontId="9" fillId="2" borderId="17" xfId="3" applyFont="1" applyFill="1" applyBorder="1"/>
    <xf numFmtId="10" fontId="9" fillId="2" borderId="2" xfId="3" applyNumberFormat="1" applyFont="1" applyFill="1" applyBorder="1"/>
    <xf numFmtId="164" fontId="0" fillId="4" borderId="0" xfId="1" applyNumberFormat="1" applyFont="1" applyFill="1" applyBorder="1"/>
    <xf numFmtId="0" fontId="12" fillId="0" borderId="0" xfId="0" applyFont="1"/>
    <xf numFmtId="164" fontId="10" fillId="4" borderId="1" xfId="0" applyNumberFormat="1" applyFont="1" applyFill="1" applyBorder="1"/>
    <xf numFmtId="0" fontId="2" fillId="2" borderId="17" xfId="0" applyFont="1" applyFill="1" applyBorder="1"/>
    <xf numFmtId="0" fontId="2" fillId="2" borderId="18" xfId="0" applyFont="1" applyFill="1" applyBorder="1"/>
    <xf numFmtId="0" fontId="0" fillId="2" borderId="18" xfId="0" applyFill="1" applyBorder="1"/>
    <xf numFmtId="0" fontId="0" fillId="2" borderId="16" xfId="0" applyFill="1" applyBorder="1"/>
    <xf numFmtId="0" fontId="0" fillId="2" borderId="17" xfId="0" applyFill="1" applyBorder="1"/>
    <xf numFmtId="0" fontId="0" fillId="0" borderId="16" xfId="0" applyBorder="1"/>
    <xf numFmtId="0" fontId="0" fillId="0" borderId="2" xfId="0" applyBorder="1"/>
    <xf numFmtId="10" fontId="0" fillId="0" borderId="12" xfId="0" applyNumberFormat="1" applyBorder="1"/>
    <xf numFmtId="0" fontId="0" fillId="0" borderId="8" xfId="0" applyBorder="1"/>
    <xf numFmtId="0" fontId="0" fillId="0" borderId="13" xfId="0" applyBorder="1"/>
    <xf numFmtId="164" fontId="16" fillId="2" borderId="14" xfId="0" applyNumberFormat="1" applyFont="1" applyFill="1" applyBorder="1"/>
    <xf numFmtId="164" fontId="6" fillId="2" borderId="14" xfId="1" applyNumberFormat="1" applyFont="1" applyFill="1" applyBorder="1"/>
    <xf numFmtId="164" fontId="6" fillId="2" borderId="4" xfId="1" applyNumberFormat="1" applyFont="1" applyFill="1" applyBorder="1"/>
    <xf numFmtId="164" fontId="19" fillId="3" borderId="1" xfId="2" applyNumberFormat="1" applyFont="1" applyFill="1" applyBorder="1"/>
    <xf numFmtId="164" fontId="6" fillId="2" borderId="1" xfId="1" applyNumberFormat="1" applyFont="1" applyFill="1" applyBorder="1"/>
    <xf numFmtId="164" fontId="6" fillId="2" borderId="6" xfId="1" applyNumberFormat="1" applyFont="1" applyFill="1" applyBorder="1"/>
    <xf numFmtId="164" fontId="6" fillId="2" borderId="1" xfId="3" applyNumberFormat="1" applyFill="1" applyBorder="1"/>
    <xf numFmtId="164" fontId="6" fillId="2" borderId="6" xfId="3" applyNumberFormat="1" applyFill="1" applyBorder="1"/>
    <xf numFmtId="164" fontId="19" fillId="3" borderId="6" xfId="2" applyNumberFormat="1" applyFont="1" applyFill="1" applyBorder="1"/>
    <xf numFmtId="4" fontId="19" fillId="3" borderId="1" xfId="2" applyNumberFormat="1" applyFont="1" applyFill="1" applyBorder="1"/>
    <xf numFmtId="4" fontId="19" fillId="3" borderId="6" xfId="2" applyNumberFormat="1" applyFont="1" applyFill="1" applyBorder="1"/>
    <xf numFmtId="0" fontId="21" fillId="0" borderId="0" xfId="0" applyFont="1"/>
    <xf numFmtId="43" fontId="22" fillId="6" borderId="0" xfId="0" applyNumberFormat="1" applyFont="1" applyFill="1" applyAlignment="1">
      <alignment horizontal="center"/>
    </xf>
    <xf numFmtId="43" fontId="22" fillId="6" borderId="10" xfId="0" applyNumberFormat="1" applyFont="1" applyFill="1" applyBorder="1" applyAlignment="1">
      <alignment horizontal="left"/>
    </xf>
    <xf numFmtId="43" fontId="22" fillId="6" borderId="10" xfId="0" applyNumberFormat="1" applyFont="1" applyFill="1" applyBorder="1"/>
    <xf numFmtId="43" fontId="23" fillId="6" borderId="10" xfId="0" applyNumberFormat="1" applyFont="1" applyFill="1" applyBorder="1"/>
    <xf numFmtId="43" fontId="22" fillId="6" borderId="29" xfId="0" applyNumberFormat="1" applyFont="1" applyFill="1" applyBorder="1" applyAlignment="1">
      <alignment horizontal="center"/>
    </xf>
    <xf numFmtId="10" fontId="22" fillId="6" borderId="29" xfId="0" applyNumberFormat="1" applyFont="1" applyFill="1" applyBorder="1"/>
    <xf numFmtId="164" fontId="22" fillId="6" borderId="29" xfId="0" applyNumberFormat="1" applyFont="1" applyFill="1" applyBorder="1"/>
    <xf numFmtId="0" fontId="20" fillId="8" borderId="19" xfId="0" applyFont="1" applyFill="1" applyBorder="1" applyAlignment="1">
      <alignment wrapText="1"/>
    </xf>
    <xf numFmtId="0" fontId="25" fillId="0" borderId="0" xfId="0" applyFont="1"/>
    <xf numFmtId="0" fontId="26" fillId="0" borderId="0" xfId="0" applyFont="1" applyAlignment="1">
      <alignment vertical="center"/>
    </xf>
    <xf numFmtId="0" fontId="26" fillId="0" borderId="0" xfId="0" applyFont="1" applyAlignment="1">
      <alignment horizontal="center" vertical="center"/>
    </xf>
    <xf numFmtId="0" fontId="27" fillId="0" borderId="0" xfId="0" applyFont="1" applyAlignment="1">
      <alignment horizontal="center"/>
    </xf>
    <xf numFmtId="0" fontId="28" fillId="7" borderId="2" xfId="0" applyFont="1" applyFill="1" applyBorder="1"/>
    <xf numFmtId="0" fontId="28" fillId="0" borderId="2" xfId="0" applyFont="1" applyBorder="1"/>
    <xf numFmtId="0" fontId="25" fillId="0" borderId="34" xfId="0" applyFont="1" applyBorder="1" applyAlignment="1">
      <alignment horizontal="center" vertical="center" wrapText="1"/>
    </xf>
    <xf numFmtId="0" fontId="25" fillId="0" borderId="35" xfId="0" applyFont="1" applyBorder="1" applyAlignment="1">
      <alignment horizontal="center" vertical="center" wrapText="1"/>
    </xf>
    <xf numFmtId="0" fontId="25" fillId="0" borderId="36" xfId="0" applyFont="1" applyBorder="1" applyAlignment="1">
      <alignment horizontal="center" vertical="center" wrapText="1"/>
    </xf>
    <xf numFmtId="0" fontId="25" fillId="0" borderId="37" xfId="0" applyFont="1" applyBorder="1" applyAlignment="1">
      <alignment horizontal="center" vertical="center" wrapText="1"/>
    </xf>
    <xf numFmtId="0" fontId="25" fillId="0" borderId="38" xfId="0" applyFont="1" applyBorder="1" applyAlignment="1">
      <alignment horizontal="center" vertical="center" wrapText="1"/>
    </xf>
    <xf numFmtId="0" fontId="25" fillId="0" borderId="39" xfId="0" applyFont="1" applyBorder="1" applyAlignment="1">
      <alignment horizontal="center" vertical="center" wrapText="1"/>
    </xf>
    <xf numFmtId="0" fontId="28" fillId="0" borderId="18" xfId="0" applyFont="1" applyBorder="1" applyAlignment="1">
      <alignment horizontal="center"/>
    </xf>
    <xf numFmtId="0" fontId="28" fillId="0" borderId="16" xfId="0" applyFont="1" applyBorder="1" applyAlignment="1">
      <alignment horizontal="center"/>
    </xf>
    <xf numFmtId="0" fontId="25" fillId="0" borderId="30" xfId="0" applyFont="1" applyBorder="1" applyAlignment="1">
      <alignment horizontal="center"/>
    </xf>
    <xf numFmtId="0" fontId="25" fillId="0" borderId="31" xfId="0" applyFont="1" applyBorder="1" applyAlignment="1">
      <alignment horizontal="center"/>
    </xf>
    <xf numFmtId="0" fontId="29" fillId="0" borderId="34" xfId="5" applyFont="1" applyBorder="1" applyAlignment="1">
      <alignment horizontal="center" vertical="center"/>
    </xf>
    <xf numFmtId="0" fontId="29" fillId="0" borderId="36" xfId="5" applyFont="1" applyBorder="1" applyAlignment="1">
      <alignment horizontal="center" vertical="center"/>
    </xf>
    <xf numFmtId="0" fontId="29" fillId="0" borderId="37" xfId="5" applyFont="1" applyBorder="1" applyAlignment="1">
      <alignment horizontal="center" vertical="center"/>
    </xf>
    <xf numFmtId="0" fontId="29" fillId="0" borderId="39" xfId="5" applyFont="1" applyBorder="1" applyAlignment="1">
      <alignment horizontal="center" vertical="center"/>
    </xf>
    <xf numFmtId="0" fontId="30" fillId="0" borderId="34" xfId="0" applyFont="1" applyBorder="1" applyAlignment="1">
      <alignment horizontal="center"/>
    </xf>
    <xf numFmtId="0" fontId="30" fillId="0" borderId="35" xfId="0" applyFont="1" applyBorder="1" applyAlignment="1">
      <alignment horizontal="center"/>
    </xf>
    <xf numFmtId="0" fontId="30" fillId="0" borderId="36" xfId="0" applyFont="1" applyBorder="1" applyAlignment="1">
      <alignment horizontal="center"/>
    </xf>
    <xf numFmtId="0" fontId="30" fillId="0" borderId="37" xfId="0" applyFont="1" applyBorder="1" applyAlignment="1">
      <alignment horizontal="center"/>
    </xf>
    <xf numFmtId="0" fontId="30" fillId="0" borderId="38" xfId="0" applyFont="1" applyBorder="1" applyAlignment="1">
      <alignment horizontal="center"/>
    </xf>
    <xf numFmtId="0" fontId="30" fillId="0" borderId="39" xfId="0" applyFont="1" applyBorder="1" applyAlignment="1">
      <alignment horizontal="center"/>
    </xf>
    <xf numFmtId="0" fontId="25" fillId="0" borderId="34" xfId="0" applyFont="1" applyBorder="1" applyAlignment="1">
      <alignment horizontal="center" vertical="center"/>
    </xf>
    <xf numFmtId="0" fontId="25" fillId="0" borderId="35" xfId="0" applyFont="1" applyBorder="1" applyAlignment="1">
      <alignment horizontal="center" vertical="center"/>
    </xf>
    <xf numFmtId="0" fontId="25" fillId="0" borderId="36" xfId="0" applyFont="1" applyBorder="1" applyAlignment="1">
      <alignment horizontal="center" vertical="center"/>
    </xf>
    <xf numFmtId="0" fontId="25" fillId="0" borderId="37" xfId="0" applyFont="1" applyBorder="1" applyAlignment="1">
      <alignment horizontal="center" vertical="center"/>
    </xf>
    <xf numFmtId="0" fontId="25" fillId="0" borderId="38" xfId="0" applyFont="1" applyBorder="1" applyAlignment="1">
      <alignment horizontal="center" vertical="center"/>
    </xf>
    <xf numFmtId="0" fontId="25" fillId="0" borderId="39" xfId="0" applyFont="1" applyBorder="1" applyAlignment="1">
      <alignment horizontal="center" vertical="center"/>
    </xf>
    <xf numFmtId="0" fontId="25" fillId="7" borderId="17" xfId="0" applyFont="1" applyFill="1" applyBorder="1" applyAlignment="1">
      <alignment horizontal="center"/>
    </xf>
    <xf numFmtId="0" fontId="25" fillId="7" borderId="18" xfId="0" applyFont="1" applyFill="1" applyBorder="1" applyAlignment="1">
      <alignment horizontal="center"/>
    </xf>
    <xf numFmtId="0" fontId="25" fillId="7" borderId="16" xfId="0" applyFont="1" applyFill="1" applyBorder="1" applyAlignment="1">
      <alignment horizontal="center"/>
    </xf>
    <xf numFmtId="0" fontId="28" fillId="0" borderId="17" xfId="0" applyFont="1" applyBorder="1" applyAlignment="1">
      <alignment horizontal="center"/>
    </xf>
    <xf numFmtId="0" fontId="19" fillId="0" borderId="47" xfId="0" applyFont="1" applyBorder="1" applyAlignment="1">
      <alignment horizontal="center" vertical="center" wrapText="1"/>
    </xf>
    <xf numFmtId="0" fontId="19" fillId="0" borderId="35" xfId="0" applyFont="1" applyBorder="1" applyAlignment="1">
      <alignment horizontal="center" vertical="center" wrapText="1"/>
    </xf>
    <xf numFmtId="0" fontId="19" fillId="0" borderId="45" xfId="0" applyFont="1" applyBorder="1" applyAlignment="1">
      <alignment horizontal="center" vertical="center" wrapText="1"/>
    </xf>
    <xf numFmtId="0" fontId="19" fillId="0" borderId="42" xfId="0" applyFont="1" applyBorder="1" applyAlignment="1">
      <alignment horizontal="center" vertical="center" wrapText="1"/>
    </xf>
    <xf numFmtId="0" fontId="19" fillId="0" borderId="38" xfId="0" applyFont="1" applyBorder="1" applyAlignment="1">
      <alignment horizontal="center" vertical="center" wrapText="1"/>
    </xf>
    <xf numFmtId="0" fontId="19" fillId="0" borderId="43" xfId="0" applyFont="1" applyBorder="1" applyAlignment="1">
      <alignment horizontal="center" vertical="center" wrapText="1"/>
    </xf>
    <xf numFmtId="0" fontId="20" fillId="8" borderId="27" xfId="0" applyFont="1" applyFill="1" applyBorder="1" applyAlignment="1">
      <alignment horizontal="center" wrapText="1"/>
    </xf>
    <xf numFmtId="0" fontId="20" fillId="8" borderId="20" xfId="0" applyFont="1" applyFill="1" applyBorder="1" applyAlignment="1">
      <alignment horizontal="center" wrapText="1"/>
    </xf>
    <xf numFmtId="0" fontId="20" fillId="8" borderId="19" xfId="0" applyFont="1" applyFill="1" applyBorder="1" applyAlignment="1">
      <alignment horizontal="center" wrapText="1"/>
    </xf>
    <xf numFmtId="0" fontId="29" fillId="0" borderId="44" xfId="5" applyFont="1" applyBorder="1" applyAlignment="1">
      <alignment horizontal="center" wrapText="1"/>
    </xf>
    <xf numFmtId="0" fontId="29" fillId="0" borderId="48" xfId="5" applyFont="1" applyBorder="1" applyAlignment="1">
      <alignment horizontal="center" wrapText="1"/>
    </xf>
    <xf numFmtId="0" fontId="19" fillId="0" borderId="21" xfId="0" applyFont="1" applyBorder="1" applyAlignment="1">
      <alignment horizontal="center" vertical="center" wrapText="1"/>
    </xf>
    <xf numFmtId="0" fontId="19" fillId="0" borderId="22" xfId="0" applyFont="1" applyBorder="1" applyAlignment="1">
      <alignment horizontal="center" vertical="center" wrapText="1"/>
    </xf>
    <xf numFmtId="0" fontId="19" fillId="0" borderId="23" xfId="0" applyFont="1" applyBorder="1" applyAlignment="1">
      <alignment horizontal="center" vertical="center" wrapText="1"/>
    </xf>
    <xf numFmtId="0" fontId="19" fillId="0" borderId="24" xfId="0" applyFont="1" applyBorder="1" applyAlignment="1">
      <alignment horizontal="center" vertical="center" wrapText="1"/>
    </xf>
    <xf numFmtId="0" fontId="19" fillId="0" borderId="25" xfId="0" applyFont="1" applyBorder="1" applyAlignment="1">
      <alignment horizontal="center" vertical="center" wrapText="1"/>
    </xf>
    <xf numFmtId="0" fontId="19" fillId="0" borderId="26" xfId="0" applyFont="1" applyBorder="1" applyAlignment="1">
      <alignment horizontal="center" vertical="center" wrapText="1"/>
    </xf>
    <xf numFmtId="0" fontId="25" fillId="7" borderId="33" xfId="0" applyFont="1" applyFill="1" applyBorder="1" applyAlignment="1">
      <alignment horizontal="center"/>
    </xf>
    <xf numFmtId="0" fontId="25" fillId="7" borderId="0" xfId="0" applyFont="1" applyFill="1" applyAlignment="1">
      <alignment horizontal="center"/>
    </xf>
    <xf numFmtId="0" fontId="25" fillId="7" borderId="32" xfId="0" applyFont="1" applyFill="1" applyBorder="1" applyAlignment="1">
      <alignment horizontal="center"/>
    </xf>
    <xf numFmtId="0" fontId="29" fillId="0" borderId="40" xfId="5" applyFont="1" applyBorder="1" applyAlignment="1">
      <alignment horizontal="center"/>
    </xf>
    <xf numFmtId="0" fontId="29" fillId="0" borderId="41" xfId="5" applyFont="1" applyBorder="1" applyAlignment="1">
      <alignment horizontal="center"/>
    </xf>
    <xf numFmtId="0" fontId="16" fillId="0" borderId="47" xfId="0" applyFont="1" applyBorder="1" applyAlignment="1">
      <alignment horizontal="center" vertical="center" wrapText="1"/>
    </xf>
    <xf numFmtId="0" fontId="16" fillId="0" borderId="35" xfId="0" applyFont="1" applyBorder="1" applyAlignment="1">
      <alignment horizontal="center" vertical="center" wrapText="1"/>
    </xf>
    <xf numFmtId="0" fontId="16" fillId="0" borderId="45" xfId="0" applyFont="1" applyBorder="1" applyAlignment="1">
      <alignment horizontal="center" vertical="center" wrapText="1"/>
    </xf>
    <xf numFmtId="0" fontId="16" fillId="0" borderId="42" xfId="0" applyFont="1" applyBorder="1" applyAlignment="1">
      <alignment horizontal="center" vertical="center" wrapText="1"/>
    </xf>
    <xf numFmtId="0" fontId="16" fillId="0" borderId="38" xfId="0" applyFont="1" applyBorder="1" applyAlignment="1">
      <alignment horizontal="center" vertical="center" wrapText="1"/>
    </xf>
    <xf numFmtId="0" fontId="16" fillId="0" borderId="43" xfId="0" applyFont="1" applyBorder="1" applyAlignment="1">
      <alignment horizontal="center" vertical="center" wrapText="1"/>
    </xf>
    <xf numFmtId="0" fontId="29" fillId="0" borderId="30" xfId="5" applyFont="1" applyFill="1" applyBorder="1" applyAlignment="1">
      <alignment horizontal="center"/>
    </xf>
    <xf numFmtId="0" fontId="29" fillId="0" borderId="31" xfId="5" applyFont="1" applyFill="1" applyBorder="1" applyAlignment="1">
      <alignment horizontal="center"/>
    </xf>
    <xf numFmtId="0" fontId="19" fillId="0" borderId="34" xfId="0" applyFont="1" applyBorder="1" applyAlignment="1">
      <alignment horizontal="center" vertical="center" wrapText="1"/>
    </xf>
    <xf numFmtId="0" fontId="19" fillId="0" borderId="46" xfId="0" applyFont="1" applyBorder="1" applyAlignment="1">
      <alignment horizontal="center" vertical="center" wrapText="1"/>
    </xf>
    <xf numFmtId="0" fontId="29" fillId="0" borderId="41" xfId="5" applyFont="1" applyBorder="1" applyAlignment="1">
      <alignment horizontal="center" wrapText="1"/>
    </xf>
    <xf numFmtId="0" fontId="29" fillId="0" borderId="40" xfId="5" applyFont="1" applyBorder="1" applyAlignment="1">
      <alignment horizontal="center" wrapText="1"/>
    </xf>
    <xf numFmtId="0" fontId="0" fillId="0" borderId="13" xfId="0" applyBorder="1" applyAlignment="1">
      <alignment horizontal="center"/>
    </xf>
    <xf numFmtId="0" fontId="0" fillId="0" borderId="9" xfId="0" applyBorder="1" applyAlignment="1">
      <alignment horizontal="center"/>
    </xf>
    <xf numFmtId="0" fontId="24" fillId="0" borderId="33" xfId="0" applyFont="1" applyBorder="1" applyAlignment="1">
      <alignment horizontal="left"/>
    </xf>
    <xf numFmtId="0" fontId="24" fillId="0" borderId="0" xfId="0" applyFont="1" applyAlignment="1">
      <alignment horizontal="left"/>
    </xf>
    <xf numFmtId="0" fontId="2" fillId="2" borderId="0" xfId="0" applyFont="1" applyFill="1" applyAlignment="1">
      <alignment horizontal="center" wrapText="1"/>
    </xf>
    <xf numFmtId="9" fontId="0" fillId="0" borderId="0" xfId="1" applyFont="1" applyAlignment="1">
      <alignment horizontal="left" wrapText="1"/>
    </xf>
    <xf numFmtId="0" fontId="2" fillId="0" borderId="0" xfId="0" applyFont="1" applyAlignment="1">
      <alignment horizontal="left"/>
    </xf>
    <xf numFmtId="0" fontId="11" fillId="0" borderId="1" xfId="0" applyFont="1" applyBorder="1" applyAlignment="1">
      <alignment vertical="center" textRotation="180"/>
    </xf>
    <xf numFmtId="0" fontId="23" fillId="0" borderId="11" xfId="0" applyFont="1" applyBorder="1" applyAlignment="1">
      <alignment vertical="center" textRotation="180"/>
    </xf>
    <xf numFmtId="0" fontId="23" fillId="0" borderId="28" xfId="0" applyFont="1" applyBorder="1" applyAlignment="1">
      <alignment vertical="center" textRotation="180"/>
    </xf>
    <xf numFmtId="0" fontId="23" fillId="0" borderId="12" xfId="0" applyFont="1" applyBorder="1" applyAlignment="1">
      <alignment vertical="center" textRotation="180"/>
    </xf>
    <xf numFmtId="0" fontId="25" fillId="0" borderId="0" xfId="0" applyFont="1" applyAlignment="1">
      <alignment horizontal="center"/>
    </xf>
  </cellXfs>
  <cellStyles count="6">
    <cellStyle name="Comma" xfId="4" builtinId="3"/>
    <cellStyle name="Hyperlink" xfId="5" builtinId="8"/>
    <cellStyle name="Normal" xfId="0" builtinId="0"/>
    <cellStyle name="Normal 2" xfId="3" xr:uid="{00000000-0005-0000-0000-000002000000}"/>
    <cellStyle name="Normal 4" xfId="2" xr:uid="{00000000-0005-0000-0000-000003000000}"/>
    <cellStyle name="Per 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WACC  vs Beta (2018-19)</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'WACC vs Beta'!$B$4</c:f>
              <c:strCache>
                <c:ptCount val="1"/>
                <c:pt idx="0">
                  <c:v> WACC </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'WACC vs Beta'!$C$3:$H$3</c:f>
              <c:numCache>
                <c:formatCode>_(* #,##0.00_);_(* \(#,##0.00\);_(* "-"??_);_(@_)</c:formatCode>
                <c:ptCount val="6"/>
                <c:pt idx="0">
                  <c:v>0.4</c:v>
                </c:pt>
                <c:pt idx="1">
                  <c:v>0.6</c:v>
                </c:pt>
                <c:pt idx="2">
                  <c:v>0.8</c:v>
                </c:pt>
                <c:pt idx="3">
                  <c:v>1</c:v>
                </c:pt>
                <c:pt idx="4">
                  <c:v>1.2</c:v>
                </c:pt>
                <c:pt idx="5">
                  <c:v>1.4</c:v>
                </c:pt>
              </c:numCache>
            </c:numRef>
          </c:xVal>
          <c:yVal>
            <c:numRef>
              <c:f>'WACC vs Beta'!$C$4:$H$4</c:f>
              <c:numCache>
                <c:formatCode>0.00%</c:formatCode>
                <c:ptCount val="6"/>
                <c:pt idx="0">
                  <c:v>6.6283225966403611E-2</c:v>
                </c:pt>
                <c:pt idx="1">
                  <c:v>8.851118433113149E-2</c:v>
                </c:pt>
                <c:pt idx="2">
                  <c:v>0.1107391426958594</c:v>
                </c:pt>
                <c:pt idx="3" formatCode="0.0000%">
                  <c:v>0.13296710106058729</c:v>
                </c:pt>
                <c:pt idx="4">
                  <c:v>0.15519505942531517</c:v>
                </c:pt>
                <c:pt idx="5">
                  <c:v>0.17742301779004307</c:v>
                </c:pt>
              </c:numCache>
            </c:numRef>
          </c:yVal>
          <c:smooth val="0"/>
          <c:extLst>
            <c:ext xmlns:c16="http://schemas.microsoft.com/office/drawing/2014/chart" uri="{C3380CC4-5D6E-409C-BE32-E72D297353CC}">
              <c16:uniqueId val="{00000000-DB0A-CD4C-AE02-98DEF6FB1E4F}"/>
            </c:ext>
          </c:extLst>
        </c:ser>
        <c:dLbls>
          <c:showLegendKey val="0"/>
          <c:showVal val="0"/>
          <c:showCatName val="0"/>
          <c:showSerName val="0"/>
          <c:showPercent val="0"/>
          <c:showBubbleSize val="0"/>
        </c:dLbls>
        <c:axId val="1215031375"/>
        <c:axId val="1214372703"/>
      </c:scatterChart>
      <c:valAx>
        <c:axId val="1215031375"/>
        <c:scaling>
          <c:orientation val="minMax"/>
        </c:scaling>
        <c:delete val="0"/>
        <c:axPos val="b"/>
        <c:majorGridlines>
          <c:spPr>
            <a:ln w="9525" cap="flat" cmpd="sng" algn="ctr">
              <a:solidFill>
                <a:schemeClr val="tx1">
                  <a:lumMod val="15000"/>
                  <a:lumOff val="85000"/>
                </a:schemeClr>
              </a:solidFill>
              <a:round/>
            </a:ln>
            <a:effectLst/>
          </c:spPr>
        </c:majorGridlines>
        <c:numFmt formatCode="_(* #,##0.00_);_(* \(#,##0.00\);_(* &quot;-&quot;??_);_(@_)"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4372703"/>
        <c:crosses val="autoZero"/>
        <c:crossBetween val="midCat"/>
      </c:valAx>
      <c:valAx>
        <c:axId val="121437270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5031375"/>
        <c:crosses val="autoZero"/>
        <c:crossBetween val="midCat"/>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 WACC  vs Beta (2019-20)</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'WACC vs Beta'!$B$19</c:f>
              <c:strCache>
                <c:ptCount val="1"/>
                <c:pt idx="0">
                  <c:v>  WACC  </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'WACC vs Beta'!$C$18:$H$18</c:f>
              <c:numCache>
                <c:formatCode>_(* #,##0.00_);_(* \(#,##0.00\);_(* "-"??_);_(@_)</c:formatCode>
                <c:ptCount val="6"/>
                <c:pt idx="0">
                  <c:v>0.4</c:v>
                </c:pt>
                <c:pt idx="1">
                  <c:v>0.6</c:v>
                </c:pt>
                <c:pt idx="2">
                  <c:v>0.8</c:v>
                </c:pt>
                <c:pt idx="3">
                  <c:v>1</c:v>
                </c:pt>
                <c:pt idx="4">
                  <c:v>1.2</c:v>
                </c:pt>
                <c:pt idx="5">
                  <c:v>1.4</c:v>
                </c:pt>
              </c:numCache>
            </c:numRef>
          </c:xVal>
          <c:yVal>
            <c:numRef>
              <c:f>'WACC vs Beta'!$C$19:$H$19</c:f>
              <c:numCache>
                <c:formatCode>0.00%</c:formatCode>
                <c:ptCount val="6"/>
                <c:pt idx="0">
                  <c:v>-9.2148097689523423E-2</c:v>
                </c:pt>
                <c:pt idx="1">
                  <c:v>-0.14710760470161577</c:v>
                </c:pt>
                <c:pt idx="2">
                  <c:v>-0.20206711171370817</c:v>
                </c:pt>
                <c:pt idx="3" formatCode="0.0000%">
                  <c:v>-0.25702661872580057</c:v>
                </c:pt>
                <c:pt idx="4">
                  <c:v>-0.31198612573789292</c:v>
                </c:pt>
                <c:pt idx="5">
                  <c:v>-0.36694563274998532</c:v>
                </c:pt>
              </c:numCache>
            </c:numRef>
          </c:yVal>
          <c:smooth val="0"/>
          <c:extLst>
            <c:ext xmlns:c16="http://schemas.microsoft.com/office/drawing/2014/chart" uri="{C3380CC4-5D6E-409C-BE32-E72D297353CC}">
              <c16:uniqueId val="{00000000-0DA3-8F40-B33E-332EB38EE3E6}"/>
            </c:ext>
          </c:extLst>
        </c:ser>
        <c:dLbls>
          <c:showLegendKey val="0"/>
          <c:showVal val="0"/>
          <c:showCatName val="0"/>
          <c:showSerName val="0"/>
          <c:showPercent val="0"/>
          <c:showBubbleSize val="0"/>
        </c:dLbls>
        <c:axId val="1943614495"/>
        <c:axId val="1943993023"/>
      </c:scatterChart>
      <c:valAx>
        <c:axId val="1943614495"/>
        <c:scaling>
          <c:orientation val="minMax"/>
        </c:scaling>
        <c:delete val="0"/>
        <c:axPos val="b"/>
        <c:majorGridlines>
          <c:spPr>
            <a:ln w="9525" cap="flat" cmpd="sng" algn="ctr">
              <a:solidFill>
                <a:schemeClr val="tx1">
                  <a:lumMod val="15000"/>
                  <a:lumOff val="85000"/>
                </a:schemeClr>
              </a:solidFill>
              <a:round/>
            </a:ln>
            <a:effectLst/>
          </c:spPr>
        </c:majorGridlines>
        <c:numFmt formatCode="_(* #,##0.00_);_(* \(#,##0.00\);_(* &quot;-&quot;??_);_(@_)"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3993023"/>
        <c:crosses val="autoZero"/>
        <c:crossBetween val="midCat"/>
      </c:valAx>
      <c:valAx>
        <c:axId val="194399302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3614495"/>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 WACC  vs Beta (2020-21)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'WACC vs Beta'!$B$35</c:f>
              <c:strCache>
                <c:ptCount val="1"/>
                <c:pt idx="0">
                  <c:v>  WACC  </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'WACC vs Beta'!$C$34:$H$34</c:f>
              <c:numCache>
                <c:formatCode>_(* #,##0.00_);_(* \(#,##0.00\);_(* "-"??_);_(@_)</c:formatCode>
                <c:ptCount val="6"/>
                <c:pt idx="0">
                  <c:v>0.4</c:v>
                </c:pt>
                <c:pt idx="1">
                  <c:v>0.6</c:v>
                </c:pt>
                <c:pt idx="2">
                  <c:v>0.8</c:v>
                </c:pt>
                <c:pt idx="3">
                  <c:v>1</c:v>
                </c:pt>
                <c:pt idx="4">
                  <c:v>1.2</c:v>
                </c:pt>
                <c:pt idx="5">
                  <c:v>1.4</c:v>
                </c:pt>
              </c:numCache>
            </c:numRef>
          </c:xVal>
          <c:yVal>
            <c:numRef>
              <c:f>'WACC vs Beta'!$C$35:$H$35</c:f>
              <c:numCache>
                <c:formatCode>0.00%</c:formatCode>
                <c:ptCount val="6"/>
                <c:pt idx="0">
                  <c:v>0.28366998363749413</c:v>
                </c:pt>
                <c:pt idx="1">
                  <c:v>0.42500297545624116</c:v>
                </c:pt>
                <c:pt idx="2">
                  <c:v>0.56633596727498825</c:v>
                </c:pt>
                <c:pt idx="3" formatCode="0.0000%">
                  <c:v>0.70766895909373528</c:v>
                </c:pt>
                <c:pt idx="4">
                  <c:v>0.84900195091248232</c:v>
                </c:pt>
                <c:pt idx="5">
                  <c:v>0.99033494273122935</c:v>
                </c:pt>
              </c:numCache>
            </c:numRef>
          </c:yVal>
          <c:smooth val="0"/>
          <c:extLst>
            <c:ext xmlns:c16="http://schemas.microsoft.com/office/drawing/2014/chart" uri="{C3380CC4-5D6E-409C-BE32-E72D297353CC}">
              <c16:uniqueId val="{00000000-01B9-A040-A297-8CCCA15A9938}"/>
            </c:ext>
          </c:extLst>
        </c:ser>
        <c:dLbls>
          <c:showLegendKey val="0"/>
          <c:showVal val="0"/>
          <c:showCatName val="0"/>
          <c:showSerName val="0"/>
          <c:showPercent val="0"/>
          <c:showBubbleSize val="0"/>
        </c:dLbls>
        <c:axId val="485077856"/>
        <c:axId val="622528879"/>
      </c:scatterChart>
      <c:valAx>
        <c:axId val="485077856"/>
        <c:scaling>
          <c:orientation val="minMax"/>
        </c:scaling>
        <c:delete val="0"/>
        <c:axPos val="b"/>
        <c:majorGridlines>
          <c:spPr>
            <a:ln w="9525" cap="flat" cmpd="sng" algn="ctr">
              <a:solidFill>
                <a:schemeClr val="tx1">
                  <a:lumMod val="15000"/>
                  <a:lumOff val="85000"/>
                </a:schemeClr>
              </a:solidFill>
              <a:round/>
            </a:ln>
            <a:effectLst/>
          </c:spPr>
        </c:majorGridlines>
        <c:numFmt formatCode="_(* #,##0.00_);_(* \(#,##0.00\);_(* &quot;-&quot;??_);_(@_)"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2528879"/>
        <c:crosses val="autoZero"/>
        <c:crossBetween val="midCat"/>
      </c:valAx>
      <c:valAx>
        <c:axId val="62252887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07785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 WACC  vs Beta (2021-22)</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'WACC vs Beta'!$B$51</c:f>
              <c:strCache>
                <c:ptCount val="1"/>
                <c:pt idx="0">
                  <c:v>  WACC  </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'WACC vs Beta'!$C$50:$H$50</c:f>
              <c:numCache>
                <c:formatCode>_(* #,##0.00_);_(* \(#,##0.00\);_(* "-"??_);_(@_)</c:formatCode>
                <c:ptCount val="6"/>
                <c:pt idx="0">
                  <c:v>0.4</c:v>
                </c:pt>
                <c:pt idx="1">
                  <c:v>0.6</c:v>
                </c:pt>
                <c:pt idx="2">
                  <c:v>0.8</c:v>
                </c:pt>
                <c:pt idx="3">
                  <c:v>1</c:v>
                </c:pt>
                <c:pt idx="4">
                  <c:v>1.2</c:v>
                </c:pt>
                <c:pt idx="5">
                  <c:v>1.4</c:v>
                </c:pt>
              </c:numCache>
            </c:numRef>
          </c:xVal>
          <c:yVal>
            <c:numRef>
              <c:f>'WACC vs Beta'!$C$51:$H$51</c:f>
              <c:numCache>
                <c:formatCode>0.00%</c:formatCode>
                <c:ptCount val="6"/>
                <c:pt idx="0">
                  <c:v>7.6166802930418873E-2</c:v>
                </c:pt>
                <c:pt idx="1">
                  <c:v>0.11369742661785052</c:v>
                </c:pt>
                <c:pt idx="2">
                  <c:v>0.15122805030528219</c:v>
                </c:pt>
                <c:pt idx="3" formatCode="0.0000%">
                  <c:v>0.18875867399271384</c:v>
                </c:pt>
                <c:pt idx="4">
                  <c:v>0.2262892976801455</c:v>
                </c:pt>
                <c:pt idx="5">
                  <c:v>0.26381992136757715</c:v>
                </c:pt>
              </c:numCache>
            </c:numRef>
          </c:yVal>
          <c:smooth val="0"/>
          <c:extLst>
            <c:ext xmlns:c16="http://schemas.microsoft.com/office/drawing/2014/chart" uri="{C3380CC4-5D6E-409C-BE32-E72D297353CC}">
              <c16:uniqueId val="{00000000-FA5E-D644-A1B0-8D708905AF21}"/>
            </c:ext>
          </c:extLst>
        </c:ser>
        <c:dLbls>
          <c:showLegendKey val="0"/>
          <c:showVal val="0"/>
          <c:showCatName val="0"/>
          <c:showSerName val="0"/>
          <c:showPercent val="0"/>
          <c:showBubbleSize val="0"/>
        </c:dLbls>
        <c:axId val="443649840"/>
        <c:axId val="443703776"/>
      </c:scatterChart>
      <c:valAx>
        <c:axId val="443649840"/>
        <c:scaling>
          <c:orientation val="minMax"/>
        </c:scaling>
        <c:delete val="0"/>
        <c:axPos val="b"/>
        <c:majorGridlines>
          <c:spPr>
            <a:ln w="9525" cap="flat" cmpd="sng" algn="ctr">
              <a:solidFill>
                <a:schemeClr val="tx1">
                  <a:lumMod val="15000"/>
                  <a:lumOff val="85000"/>
                </a:schemeClr>
              </a:solidFill>
              <a:round/>
            </a:ln>
            <a:effectLst/>
          </c:spPr>
        </c:majorGridlines>
        <c:numFmt formatCode="_(* #,##0.00_);_(* \(#,##0.00\);_(* &quot;-&quot;??_);_(@_)"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3703776"/>
        <c:crosses val="autoZero"/>
        <c:crossBetween val="midCat"/>
      </c:valAx>
      <c:valAx>
        <c:axId val="44370377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364984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WACC vs Beta</a:t>
            </a:r>
            <a:r>
              <a:rPr lang="en-US" baseline="0"/>
              <a:t> (2022-23)</a:t>
            </a:r>
            <a:r>
              <a:rPr lang="en-US"/>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'WACC vs Beta'!$B$67</c:f>
              <c:strCache>
                <c:ptCount val="1"/>
                <c:pt idx="0">
                  <c:v> WACC </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'WACC vs Beta'!$C$66:$H$66</c:f>
              <c:numCache>
                <c:formatCode>_(* #,##0.00_);_(* \(#,##0.00\);_(* "-"??_);_(@_)</c:formatCode>
                <c:ptCount val="6"/>
                <c:pt idx="0">
                  <c:v>0.4</c:v>
                </c:pt>
                <c:pt idx="1">
                  <c:v>0.6</c:v>
                </c:pt>
                <c:pt idx="2">
                  <c:v>0.8</c:v>
                </c:pt>
                <c:pt idx="3">
                  <c:v>1</c:v>
                </c:pt>
                <c:pt idx="4">
                  <c:v>1.2</c:v>
                </c:pt>
                <c:pt idx="5">
                  <c:v>1.4</c:v>
                </c:pt>
              </c:numCache>
            </c:numRef>
          </c:xVal>
          <c:yVal>
            <c:numRef>
              <c:f>'WACC vs Beta'!$C$67:$H$67</c:f>
              <c:numCache>
                <c:formatCode>0.00%</c:formatCode>
                <c:ptCount val="6"/>
                <c:pt idx="0">
                  <c:v>1.6636090779538384E-2</c:v>
                </c:pt>
                <c:pt idx="1">
                  <c:v>9.0866662897895016E-3</c:v>
                </c:pt>
                <c:pt idx="2">
                  <c:v>1.5372418000406153E-3</c:v>
                </c:pt>
                <c:pt idx="3" formatCode="0.0000%">
                  <c:v>-6.0121826897082675E-3</c:v>
                </c:pt>
                <c:pt idx="4">
                  <c:v>-1.3561607179457154E-2</c:v>
                </c:pt>
                <c:pt idx="5">
                  <c:v>-2.1111031669206033E-2</c:v>
                </c:pt>
              </c:numCache>
            </c:numRef>
          </c:yVal>
          <c:smooth val="0"/>
          <c:extLst>
            <c:ext xmlns:c16="http://schemas.microsoft.com/office/drawing/2014/chart" uri="{C3380CC4-5D6E-409C-BE32-E72D297353CC}">
              <c16:uniqueId val="{00000000-6744-BB44-AB75-C9D4E3E68E87}"/>
            </c:ext>
          </c:extLst>
        </c:ser>
        <c:dLbls>
          <c:showLegendKey val="0"/>
          <c:showVal val="0"/>
          <c:showCatName val="0"/>
          <c:showSerName val="0"/>
          <c:showPercent val="0"/>
          <c:showBubbleSize val="0"/>
        </c:dLbls>
        <c:axId val="779967103"/>
        <c:axId val="779781279"/>
      </c:scatterChart>
      <c:valAx>
        <c:axId val="779967103"/>
        <c:scaling>
          <c:orientation val="minMax"/>
        </c:scaling>
        <c:delete val="0"/>
        <c:axPos val="b"/>
        <c:majorGridlines>
          <c:spPr>
            <a:ln w="9525" cap="flat" cmpd="sng" algn="ctr">
              <a:solidFill>
                <a:schemeClr val="tx1">
                  <a:lumMod val="15000"/>
                  <a:lumOff val="85000"/>
                </a:schemeClr>
              </a:solidFill>
              <a:round/>
            </a:ln>
            <a:effectLst/>
          </c:spPr>
        </c:majorGridlines>
        <c:numFmt formatCode="_(* #,##0.00_);_(* \(#,##0.00\);_(* &quot;-&quot;??_);_(@_)"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781279"/>
        <c:crosses val="autoZero"/>
        <c:crossBetween val="midCat"/>
      </c:valAx>
      <c:valAx>
        <c:axId val="77978127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96710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hyperlink" Target="https://home.treasury.gov/resource-center/data-chart-center/interest-rates/TextView?type=daily_treasury_bill_rates&amp;field_tdr_date_value_month=202308" TargetMode="External"/></Relationships>
</file>

<file path=xl/drawings/_rels/drawing5.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6.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6" Type="http://schemas.openxmlformats.org/officeDocument/2006/relationships/image" Target="../media/image17.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5" Type="http://schemas.openxmlformats.org/officeDocument/2006/relationships/image" Target="../media/image1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3</xdr:col>
      <xdr:colOff>0</xdr:colOff>
      <xdr:row>3</xdr:row>
      <xdr:rowOff>166512</xdr:rowOff>
    </xdr:from>
    <xdr:to>
      <xdr:col>15</xdr:col>
      <xdr:colOff>28222</xdr:colOff>
      <xdr:row>14</xdr:row>
      <xdr:rowOff>56444</xdr:rowOff>
    </xdr:to>
    <xdr:sp macro="" textlink="">
      <xdr:nvSpPr>
        <xdr:cNvPr id="4" name="TextBox 3">
          <a:extLst>
            <a:ext uri="{FF2B5EF4-FFF2-40B4-BE49-F238E27FC236}">
              <a16:creationId xmlns:a16="http://schemas.microsoft.com/office/drawing/2014/main" id="{644A9D83-8F0C-0E9E-1BFC-FC725D094C54}"/>
            </a:ext>
          </a:extLst>
        </xdr:cNvPr>
        <xdr:cNvSpPr txBox="1"/>
      </xdr:nvSpPr>
      <xdr:spPr>
        <a:xfrm>
          <a:off x="2328333" y="730956"/>
          <a:ext cx="12050889" cy="22182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GB" sz="1100" i="1"/>
        </a:p>
        <a:p>
          <a:pPr algn="ctr"/>
          <a:r>
            <a:rPr lang="en-GB" sz="1300" i="1"/>
            <a:t>Standalone</a:t>
          </a:r>
          <a:r>
            <a:rPr lang="en-GB" sz="1300" i="1" baseline="0"/>
            <a:t> </a:t>
          </a:r>
          <a:r>
            <a:rPr lang="en-GB" sz="1300" i="1"/>
            <a:t>Financial Analysis For </a:t>
          </a:r>
          <a:br>
            <a:rPr lang="en-GB" sz="1100" i="1"/>
          </a:br>
          <a:r>
            <a:rPr lang="en-IN" sz="2000" b="1" i="0" u="none" strike="noStrike">
              <a:solidFill>
                <a:schemeClr val="dk1"/>
              </a:solidFill>
              <a:effectLst/>
              <a:latin typeface="Times New Roman" panose="02020603050405020304" pitchFamily="18" charset="0"/>
              <a:ea typeface="+mn-ea"/>
              <a:cs typeface="Times New Roman" panose="02020603050405020304" pitchFamily="18" charset="0"/>
            </a:rPr>
            <a:t>Coal India Limited</a:t>
          </a:r>
          <a:r>
            <a:rPr lang="en-IN" sz="2000" b="1"/>
            <a:t> </a:t>
          </a:r>
        </a:p>
        <a:p>
          <a:pPr algn="ctr"/>
          <a:endParaRPr lang="en-IN" sz="2000" b="1" i="1"/>
        </a:p>
        <a:p>
          <a:pPr algn="ctr"/>
          <a:r>
            <a:rPr lang="en-IN" sz="2000" b="1" i="0">
              <a:latin typeface="Times New Roman" panose="02020603050405020304" pitchFamily="18" charset="0"/>
              <a:cs typeface="Times New Roman" panose="02020603050405020304" pitchFamily="18" charset="0"/>
            </a:rPr>
            <a:t>Name:</a:t>
          </a:r>
          <a:r>
            <a:rPr lang="en-IN" sz="2000" b="1" i="0" baseline="0">
              <a:latin typeface="Times New Roman" panose="02020603050405020304" pitchFamily="18" charset="0"/>
              <a:cs typeface="Times New Roman" panose="02020603050405020304" pitchFamily="18" charset="0"/>
            </a:rPr>
            <a:t> Sanyam Jain</a:t>
          </a:r>
        </a:p>
        <a:p>
          <a:pPr algn="ctr"/>
          <a:r>
            <a:rPr lang="en-IN" sz="2000" b="1" i="0" baseline="0">
              <a:latin typeface="Times New Roman" panose="02020603050405020304" pitchFamily="18" charset="0"/>
              <a:cs typeface="Times New Roman" panose="02020603050405020304" pitchFamily="18" charset="0"/>
            </a:rPr>
            <a:t>Professor: Dr Suman Gupta</a:t>
          </a:r>
          <a:endParaRPr lang="en-GB" sz="2000" b="1" i="0">
            <a:latin typeface="Times New Roman" panose="02020603050405020304" pitchFamily="18" charset="0"/>
            <a:cs typeface="Times New Roman" panose="02020603050405020304" pitchFamily="18" charset="0"/>
          </a:endParaRPr>
        </a:p>
      </xdr:txBody>
    </xdr:sp>
    <xdr:clientData/>
  </xdr:twoCellAnchor>
  <xdr:twoCellAnchor editAs="oneCell">
    <xdr:from>
      <xdr:col>10</xdr:col>
      <xdr:colOff>313267</xdr:colOff>
      <xdr:row>6</xdr:row>
      <xdr:rowOff>22581</xdr:rowOff>
    </xdr:from>
    <xdr:to>
      <xdr:col>11</xdr:col>
      <xdr:colOff>440268</xdr:colOff>
      <xdr:row>11</xdr:row>
      <xdr:rowOff>104464</xdr:rowOff>
    </xdr:to>
    <xdr:pic>
      <xdr:nvPicPr>
        <xdr:cNvPr id="2" name="Picture 1">
          <a:extLst>
            <a:ext uri="{FF2B5EF4-FFF2-40B4-BE49-F238E27FC236}">
              <a16:creationId xmlns:a16="http://schemas.microsoft.com/office/drawing/2014/main" id="{C0C9D430-1936-3F79-A765-D3CE4F4B74C7}"/>
            </a:ext>
          </a:extLst>
        </xdr:cNvPr>
        <xdr:cNvPicPr>
          <a:picLocks noChangeAspect="1"/>
        </xdr:cNvPicPr>
      </xdr:nvPicPr>
      <xdr:blipFill>
        <a:blip xmlns:r="http://schemas.openxmlformats.org/officeDocument/2006/relationships" r:embed="rId1"/>
        <a:stretch>
          <a:fillRect/>
        </a:stretch>
      </xdr:blipFill>
      <xdr:spPr>
        <a:xfrm>
          <a:off x="11277600" y="1179692"/>
          <a:ext cx="804335" cy="112610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50800</xdr:colOff>
      <xdr:row>25</xdr:row>
      <xdr:rowOff>40640</xdr:rowOff>
    </xdr:from>
    <xdr:to>
      <xdr:col>2</xdr:col>
      <xdr:colOff>457200</xdr:colOff>
      <xdr:row>29</xdr:row>
      <xdr:rowOff>162560</xdr:rowOff>
    </xdr:to>
    <xdr:sp macro="" textlink="">
      <xdr:nvSpPr>
        <xdr:cNvPr id="2" name="TextBox 1">
          <a:extLst>
            <a:ext uri="{FF2B5EF4-FFF2-40B4-BE49-F238E27FC236}">
              <a16:creationId xmlns:a16="http://schemas.microsoft.com/office/drawing/2014/main" id="{C4021BE1-6834-C4FB-0E8A-E0DEF2E1438B}"/>
            </a:ext>
          </a:extLst>
        </xdr:cNvPr>
        <xdr:cNvSpPr txBox="1"/>
      </xdr:nvSpPr>
      <xdr:spPr>
        <a:xfrm>
          <a:off x="50800" y="4947920"/>
          <a:ext cx="8290560" cy="8940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Note:</a:t>
          </a:r>
          <a:br>
            <a:rPr lang="en-GB" sz="1100"/>
          </a:br>
          <a:r>
            <a:rPr lang="en-IN" sz="1100" b="0" i="0" u="none" strike="noStrike">
              <a:solidFill>
                <a:schemeClr val="dk1"/>
              </a:solidFill>
              <a:effectLst/>
              <a:latin typeface="+mn-lt"/>
              <a:ea typeface="+mn-ea"/>
              <a:cs typeface="+mn-cs"/>
            </a:rPr>
            <a:t>Coal India Limited (CIL) is an organized state owned coal mining corporate.</a:t>
          </a:r>
          <a:r>
            <a:rPr lang="en-IN" sz="1100" b="0" i="0" u="none" strike="noStrike" baseline="0">
              <a:solidFill>
                <a:schemeClr val="dk1"/>
              </a:solidFill>
              <a:effectLst/>
              <a:latin typeface="+mn-lt"/>
              <a:ea typeface="+mn-ea"/>
              <a:cs typeface="+mn-cs"/>
            </a:rPr>
            <a:t> The comapny standalone</a:t>
          </a:r>
          <a:r>
            <a:rPr lang="en-IN" sz="1100" b="0" i="0" u="none" strike="noStrike">
              <a:solidFill>
                <a:schemeClr val="dk1"/>
              </a:solidFill>
              <a:effectLst/>
              <a:latin typeface="+mn-lt"/>
              <a:ea typeface="+mn-ea"/>
              <a:cs typeface="+mn-cs"/>
            </a:rPr>
            <a:t> does not have any long term borrowings</a:t>
          </a:r>
          <a:r>
            <a:rPr lang="en-IN" sz="1100" b="0" i="0" u="none" strike="noStrike" baseline="0">
              <a:solidFill>
                <a:schemeClr val="dk1"/>
              </a:solidFill>
              <a:effectLst/>
              <a:latin typeface="+mn-lt"/>
              <a:ea typeface="+mn-ea"/>
              <a:cs typeface="+mn-cs"/>
            </a:rPr>
            <a:t> or short term borrowings</a:t>
          </a:r>
          <a:r>
            <a:rPr lang="en-IN" sz="1100" b="0" i="0" u="none" strike="noStrike">
              <a:solidFill>
                <a:schemeClr val="dk1"/>
              </a:solidFill>
              <a:effectLst/>
              <a:latin typeface="+mn-lt"/>
              <a:ea typeface="+mn-ea"/>
              <a:cs typeface="+mn-cs"/>
            </a:rPr>
            <a:t> or lease liability that’s why the cost of total debt is 0 and WAAC is equal to the cost of capital.</a:t>
          </a:r>
          <a:r>
            <a:rPr lang="en-IN"/>
            <a:t> </a:t>
          </a:r>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6</xdr:col>
      <xdr:colOff>650473</xdr:colOff>
      <xdr:row>12</xdr:row>
      <xdr:rowOff>118913</xdr:rowOff>
    </xdr:from>
    <xdr:ext cx="1211235" cy="1053209"/>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B1702DAA-6F0A-F6B1-F7D7-4A0087EC95A9}"/>
                </a:ext>
              </a:extLst>
            </xdr:cNvPr>
            <xdr:cNvSpPr txBox="1"/>
          </xdr:nvSpPr>
          <xdr:spPr>
            <a:xfrm>
              <a:off x="6102045" y="2736555"/>
              <a:ext cx="1211235" cy="1053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14:m>
                <m:oMathPara xmlns:m="http://schemas.openxmlformats.org/officeDocument/2006/math">
                  <m:oMathParaPr>
                    <m:jc m:val="centerGroup"/>
                  </m:oMathParaPr>
                  <m:oMath xmlns:m="http://schemas.openxmlformats.org/officeDocument/2006/math">
                    <m:r>
                      <a:rPr lang="el-GR" sz="1100" i="1">
                        <a:latin typeface="Cambria Math" panose="02040503050406030204" pitchFamily="18" charset="0"/>
                      </a:rPr>
                      <m:t>𝛽</m:t>
                    </m:r>
                    <m:r>
                      <a:rPr lang="en-US" sz="1100" b="0" i="1">
                        <a:latin typeface="Cambria Math" panose="02040503050406030204" pitchFamily="18" charset="0"/>
                      </a:rPr>
                      <m:t>= </m:t>
                    </m:r>
                    <m:f>
                      <m:fPr>
                        <m:ctrlPr>
                          <a:rPr lang="en-GB" sz="1100" i="1">
                            <a:latin typeface="Cambria Math" panose="02040503050406030204" pitchFamily="18" charset="0"/>
                          </a:rPr>
                        </m:ctrlPr>
                      </m:fPr>
                      <m:num>
                        <m:r>
                          <a:rPr lang="en-US" sz="1100" b="0" i="1">
                            <a:latin typeface="Cambria Math" panose="02040503050406030204" pitchFamily="18" charset="0"/>
                          </a:rPr>
                          <m:t>𝐶𝑜𝑣</m:t>
                        </m:r>
                        <m:r>
                          <a:rPr lang="en-US" sz="1100" b="0" i="1">
                            <a:latin typeface="Cambria Math" panose="02040503050406030204" pitchFamily="18" charset="0"/>
                          </a:rPr>
                          <m:t>(</m:t>
                        </m:r>
                        <m:r>
                          <a:rPr lang="en-US" sz="1100" b="0" i="1">
                            <a:latin typeface="Cambria Math" panose="02040503050406030204" pitchFamily="18" charset="0"/>
                          </a:rPr>
                          <m:t>𝑅𝑖</m:t>
                        </m:r>
                        <m:r>
                          <a:rPr lang="en-US" sz="1100" b="0" i="1">
                            <a:latin typeface="Cambria Math" panose="02040503050406030204" pitchFamily="18" charset="0"/>
                          </a:rPr>
                          <m:t>,</m:t>
                        </m:r>
                        <m:r>
                          <a:rPr lang="en-US" sz="1100" b="0" i="1">
                            <a:latin typeface="Cambria Math" panose="02040503050406030204" pitchFamily="18" charset="0"/>
                          </a:rPr>
                          <m:t>𝑅𝑚</m:t>
                        </m:r>
                        <m:r>
                          <a:rPr lang="en-US" sz="1100" b="0" i="1">
                            <a:latin typeface="Cambria Math" panose="02040503050406030204" pitchFamily="18" charset="0"/>
                          </a:rPr>
                          <m:t>)</m:t>
                        </m:r>
                      </m:num>
                      <m:den>
                        <m:r>
                          <a:rPr lang="en-GB" sz="1100" i="1">
                            <a:latin typeface="Cambria Math" panose="02040503050406030204" pitchFamily="18" charset="0"/>
                            <a:ea typeface="Cambria Math" panose="02040503050406030204" pitchFamily="18" charset="0"/>
                          </a:rPr>
                          <m:t>𝜎</m:t>
                        </m:r>
                        <m:r>
                          <a:rPr lang="en-US" sz="1100" b="0" i="1" baseline="30000">
                            <a:latin typeface="Cambria Math" panose="02040503050406030204" pitchFamily="18" charset="0"/>
                            <a:ea typeface="Cambria Math" panose="02040503050406030204" pitchFamily="18" charset="0"/>
                          </a:rPr>
                          <m:t>2</m:t>
                        </m:r>
                        <m:r>
                          <a:rPr lang="en-US" sz="1100" b="0" i="1" baseline="-25000">
                            <a:latin typeface="Cambria Math" panose="02040503050406030204" pitchFamily="18" charset="0"/>
                            <a:ea typeface="Cambria Math" panose="02040503050406030204" pitchFamily="18" charset="0"/>
                          </a:rPr>
                          <m:t>𝑚</m:t>
                        </m:r>
                      </m:den>
                    </m:f>
                  </m:oMath>
                </m:oMathPara>
              </a14:m>
              <a:endParaRPr lang="en-GB" sz="1100"/>
            </a:p>
          </xdr:txBody>
        </xdr:sp>
      </mc:Choice>
      <mc:Fallback xmlns="">
        <xdr:sp macro="" textlink="">
          <xdr:nvSpPr>
            <xdr:cNvPr id="2" name="TextBox 1">
              <a:extLst>
                <a:ext uri="{FF2B5EF4-FFF2-40B4-BE49-F238E27FC236}">
                  <a16:creationId xmlns:a16="http://schemas.microsoft.com/office/drawing/2014/main" id="{B1702DAA-6F0A-F6B1-F7D7-4A0087EC95A9}"/>
                </a:ext>
              </a:extLst>
            </xdr:cNvPr>
            <xdr:cNvSpPr txBox="1"/>
          </xdr:nvSpPr>
          <xdr:spPr>
            <a:xfrm>
              <a:off x="6102045" y="2736555"/>
              <a:ext cx="1211235" cy="1053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r>
                <a:rPr lang="el-GR" sz="1100" i="0">
                  <a:latin typeface="Cambria Math" panose="02040503050406030204" pitchFamily="18" charset="0"/>
                </a:rPr>
                <a:t>𝛽</a:t>
              </a:r>
              <a:r>
                <a:rPr lang="en-US" sz="1100" b="0" i="0">
                  <a:latin typeface="Cambria Math" panose="02040503050406030204" pitchFamily="18" charset="0"/>
                </a:rPr>
                <a:t>=  </a:t>
              </a:r>
              <a:r>
                <a:rPr lang="en-GB" sz="1100" b="0" i="0">
                  <a:latin typeface="Cambria Math" panose="02040503050406030204" pitchFamily="18" charset="0"/>
                </a:rPr>
                <a:t>(</a:t>
              </a:r>
              <a:r>
                <a:rPr lang="en-US" sz="1100" b="0" i="0">
                  <a:latin typeface="Cambria Math" panose="02040503050406030204" pitchFamily="18" charset="0"/>
                </a:rPr>
                <a:t>𝐶𝑜𝑣(𝑅</a:t>
              </a:r>
              <a:r>
                <a:rPr lang="en-US" sz="1100" b="0" i="0" baseline="-25000">
                  <a:latin typeface="Cambria Math" panose="02040503050406030204" pitchFamily="18" charset="0"/>
                </a:rPr>
                <a:t>𝑖</a:t>
              </a:r>
              <a:r>
                <a:rPr lang="en-US" sz="1100" b="0" i="0">
                  <a:latin typeface="Cambria Math" panose="02040503050406030204" pitchFamily="18" charset="0"/>
                </a:rPr>
                <a:t>,𝑅</a:t>
              </a:r>
              <a:r>
                <a:rPr lang="en-US" sz="1100" b="0" i="0" baseline="-25000">
                  <a:latin typeface="Cambria Math" panose="02040503050406030204" pitchFamily="18" charset="0"/>
                </a:rPr>
                <a:t>𝑚</a:t>
              </a:r>
              <a:r>
                <a:rPr lang="en-US" sz="1100" b="0" i="0">
                  <a:latin typeface="Cambria Math" panose="02040503050406030204" pitchFamily="18" charset="0"/>
                </a:rPr>
                <a:t>)</a:t>
              </a:r>
              <a:r>
                <a:rPr lang="en-GB" sz="1100" b="0" i="0">
                  <a:latin typeface="Cambria Math" panose="02040503050406030204" pitchFamily="18" charset="0"/>
                </a:rPr>
                <a:t>)/</a:t>
              </a:r>
              <a:r>
                <a:rPr lang="en-GB" sz="1100" i="0">
                  <a:latin typeface="Cambria Math" panose="02040503050406030204" pitchFamily="18" charset="0"/>
                  <a:ea typeface="Cambria Math" panose="02040503050406030204" pitchFamily="18" charset="0"/>
                </a:rPr>
                <a:t>𝜎</a:t>
              </a:r>
              <a:r>
                <a:rPr lang="en-US" sz="1100" b="0" i="0" baseline="30000">
                  <a:latin typeface="Cambria Math" panose="02040503050406030204" pitchFamily="18" charset="0"/>
                  <a:ea typeface="Cambria Math" panose="02040503050406030204" pitchFamily="18" charset="0"/>
                </a:rPr>
                <a:t>2</a:t>
              </a:r>
              <a:r>
                <a:rPr lang="en-US" sz="1100" b="0" i="0" baseline="-25000">
                  <a:latin typeface="Cambria Math" panose="02040503050406030204" pitchFamily="18" charset="0"/>
                  <a:ea typeface="Cambria Math" panose="02040503050406030204" pitchFamily="18" charset="0"/>
                </a:rPr>
                <a:t>𝑚</a:t>
              </a:r>
              <a:endParaRPr lang="en-GB" sz="1100"/>
            </a:p>
          </xdr:txBody>
        </xdr:sp>
      </mc:Fallback>
    </mc:AlternateContent>
    <xdr:clientData/>
  </xdr:oneCellAnchor>
  <xdr:oneCellAnchor>
    <xdr:from>
      <xdr:col>7</xdr:col>
      <xdr:colOff>2055071</xdr:colOff>
      <xdr:row>3</xdr:row>
      <xdr:rowOff>186119</xdr:rowOff>
    </xdr:from>
    <xdr:ext cx="65" cy="172098"/>
    <xdr:sp macro="" textlink="">
      <xdr:nvSpPr>
        <xdr:cNvPr id="3" name="TextBox 2">
          <a:extLst>
            <a:ext uri="{FF2B5EF4-FFF2-40B4-BE49-F238E27FC236}">
              <a16:creationId xmlns:a16="http://schemas.microsoft.com/office/drawing/2014/main" id="{99E3A017-E254-095F-44AC-91A178BE992F}"/>
            </a:ext>
          </a:extLst>
        </xdr:cNvPr>
        <xdr:cNvSpPr txBox="1"/>
      </xdr:nvSpPr>
      <xdr:spPr>
        <a:xfrm>
          <a:off x="8177691" y="1073455"/>
          <a:ext cx="6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GB" sz="1100"/>
        </a:p>
      </xdr:txBody>
    </xdr:sp>
    <xdr:clientData/>
  </xdr:oneCellAnchor>
  <xdr:oneCellAnchor>
    <xdr:from>
      <xdr:col>7</xdr:col>
      <xdr:colOff>2055071</xdr:colOff>
      <xdr:row>3</xdr:row>
      <xdr:rowOff>186119</xdr:rowOff>
    </xdr:from>
    <xdr:ext cx="65" cy="172098"/>
    <xdr:sp macro="" textlink="">
      <xdr:nvSpPr>
        <xdr:cNvPr id="4" name="TextBox 3">
          <a:extLst>
            <a:ext uri="{FF2B5EF4-FFF2-40B4-BE49-F238E27FC236}">
              <a16:creationId xmlns:a16="http://schemas.microsoft.com/office/drawing/2014/main" id="{ECB5D708-5DBC-7A19-38DE-3E13F3D6E215}"/>
            </a:ext>
          </a:extLst>
        </xdr:cNvPr>
        <xdr:cNvSpPr txBox="1"/>
      </xdr:nvSpPr>
      <xdr:spPr>
        <a:xfrm>
          <a:off x="8177691" y="1073455"/>
          <a:ext cx="6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GB" sz="1100"/>
        </a:p>
      </xdr:txBody>
    </xdr:sp>
    <xdr:clientData/>
  </xdr:oneCellAnchor>
  <xdr:oneCellAnchor>
    <xdr:from>
      <xdr:col>7</xdr:col>
      <xdr:colOff>58564</xdr:colOff>
      <xdr:row>11</xdr:row>
      <xdr:rowOff>19743</xdr:rowOff>
    </xdr:from>
    <xdr:ext cx="2243756" cy="183063"/>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D7EF40DA-A573-5590-2F12-FA12883E9552}"/>
                </a:ext>
              </a:extLst>
            </xdr:cNvPr>
            <xdr:cNvSpPr txBox="1"/>
          </xdr:nvSpPr>
          <xdr:spPr>
            <a:xfrm>
              <a:off x="6181184" y="2448826"/>
              <a:ext cx="2243756" cy="1830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𝐶𝑜𝑠𝑡</m:t>
                      </m:r>
                      <m:r>
                        <a:rPr lang="en-US" sz="1100" b="0" i="1">
                          <a:latin typeface="Cambria Math" panose="02040503050406030204" pitchFamily="18" charset="0"/>
                        </a:rPr>
                        <m:t> </m:t>
                      </m:r>
                      <m:r>
                        <a:rPr lang="en-US" sz="1100" b="0" i="1">
                          <a:latin typeface="Cambria Math" panose="02040503050406030204" pitchFamily="18" charset="0"/>
                        </a:rPr>
                        <m:t>𝑜𝑓</m:t>
                      </m:r>
                      <m:r>
                        <a:rPr lang="en-US" sz="1100" b="0" i="1">
                          <a:latin typeface="Cambria Math" panose="02040503050406030204" pitchFamily="18" charset="0"/>
                        </a:rPr>
                        <m:t> </m:t>
                      </m:r>
                      <m:r>
                        <a:rPr lang="en-US" sz="1100" b="0" i="1">
                          <a:latin typeface="Cambria Math" panose="02040503050406030204" pitchFamily="18" charset="0"/>
                        </a:rPr>
                        <m:t>𝐸𝑞𝑢𝑖𝑡𝑦</m:t>
                      </m:r>
                      <m:r>
                        <a:rPr lang="en-US" sz="1100" b="0" i="1">
                          <a:latin typeface="Cambria Math" panose="02040503050406030204" pitchFamily="18" charset="0"/>
                        </a:rPr>
                        <m:t>= </m:t>
                      </m:r>
                      <m:r>
                        <a:rPr lang="en-US" sz="1100" b="0" i="1">
                          <a:latin typeface="Cambria Math" panose="02040503050406030204" pitchFamily="18" charset="0"/>
                        </a:rPr>
                        <m:t>𝑅</m:t>
                      </m:r>
                    </m:e>
                    <m:sub>
                      <m:r>
                        <a:rPr lang="en-US" sz="1100" b="0" i="1">
                          <a:latin typeface="Cambria Math" panose="02040503050406030204" pitchFamily="18" charset="0"/>
                        </a:rPr>
                        <m:t>𝑓</m:t>
                      </m:r>
                    </m:sub>
                  </m:sSub>
                  <m:r>
                    <a:rPr lang="en-US" sz="1100" b="1" i="1">
                      <a:latin typeface="Cambria Math" panose="02040503050406030204" pitchFamily="18" charset="0"/>
                    </a:rPr>
                    <m:t>+</m:t>
                  </m:r>
                  <m:r>
                    <a:rPr lang="el-GR" sz="1100" b="1" i="1">
                      <a:latin typeface="Cambria Math" panose="02040503050406030204" pitchFamily="18" charset="0"/>
                    </a:rPr>
                    <m:t> </m:t>
                  </m:r>
                  <m:r>
                    <a:rPr lang="el-GR" sz="1100" b="0" i="1">
                      <a:latin typeface="Cambria Math" panose="02040503050406030204" pitchFamily="18" charset="0"/>
                    </a:rPr>
                    <m:t>𝛽</m:t>
                  </m:r>
                  <m:r>
                    <a:rPr lang="en-US" sz="1100" b="1"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𝑚</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𝑓</m:t>
                      </m:r>
                    </m:sub>
                  </m:sSub>
                  <m:r>
                    <a:rPr lang="en-US" sz="1100" b="0" i="1">
                      <a:latin typeface="Cambria Math" panose="02040503050406030204" pitchFamily="18" charset="0"/>
                    </a:rPr>
                    <m:t>)</m:t>
                  </m:r>
                </m:oMath>
              </a14:m>
              <a:r>
                <a:rPr lang="en-US" sz="1100" b="0" baseline="-25000"/>
                <a:t>`</a:t>
              </a:r>
            </a:p>
          </xdr:txBody>
        </xdr:sp>
      </mc:Choice>
      <mc:Fallback xmlns="">
        <xdr:sp macro="" textlink="">
          <xdr:nvSpPr>
            <xdr:cNvPr id="6" name="TextBox 5">
              <a:extLst>
                <a:ext uri="{FF2B5EF4-FFF2-40B4-BE49-F238E27FC236}">
                  <a16:creationId xmlns:a16="http://schemas.microsoft.com/office/drawing/2014/main" id="{D7EF40DA-A573-5590-2F12-FA12883E9552}"/>
                </a:ext>
              </a:extLst>
            </xdr:cNvPr>
            <xdr:cNvSpPr txBox="1"/>
          </xdr:nvSpPr>
          <xdr:spPr>
            <a:xfrm>
              <a:off x="6181184" y="2448826"/>
              <a:ext cx="2243756" cy="1830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sz="1100" b="0" i="0">
                  <a:latin typeface="Cambria Math" panose="02040503050406030204" pitchFamily="18" charset="0"/>
                </a:rPr>
                <a:t>〖𝐶𝑜𝑠𝑡 𝑜𝑓 𝐸𝑞𝑢𝑖𝑡𝑦= 𝑅〗_𝑓</a:t>
              </a:r>
              <a:r>
                <a:rPr lang="en-US" sz="1100" b="1" i="0">
                  <a:latin typeface="Cambria Math" panose="02040503050406030204" pitchFamily="18" charset="0"/>
                </a:rPr>
                <a:t>+</a:t>
              </a:r>
              <a:r>
                <a:rPr lang="el-GR" sz="1100" b="1" i="0">
                  <a:latin typeface="Cambria Math" panose="02040503050406030204" pitchFamily="18" charset="0"/>
                </a:rPr>
                <a:t> </a:t>
              </a:r>
              <a:r>
                <a:rPr lang="el-GR" sz="1100" b="0" i="0">
                  <a:latin typeface="Cambria Math" panose="02040503050406030204" pitchFamily="18" charset="0"/>
                </a:rPr>
                <a:t>𝛽</a:t>
              </a:r>
              <a:r>
                <a:rPr lang="en-US" sz="1100" b="1" i="0">
                  <a:latin typeface="Cambria Math" panose="02040503050406030204" pitchFamily="18" charset="0"/>
                </a:rPr>
                <a:t>(</a:t>
              </a:r>
              <a:r>
                <a:rPr lang="en-US" sz="1100" b="0" i="0">
                  <a:latin typeface="Cambria Math" panose="02040503050406030204" pitchFamily="18" charset="0"/>
                </a:rPr>
                <a:t>𝑅_𝑚−𝑅_𝑓)</a:t>
              </a:r>
              <a:r>
                <a:rPr lang="en-US" sz="1100" b="0" baseline="-25000"/>
                <a:t>`</a:t>
              </a:r>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3</xdr:col>
      <xdr:colOff>25400</xdr:colOff>
      <xdr:row>6</xdr:row>
      <xdr:rowOff>25400</xdr:rowOff>
    </xdr:from>
    <xdr:to>
      <xdr:col>9</xdr:col>
      <xdr:colOff>571500</xdr:colOff>
      <xdr:row>9</xdr:row>
      <xdr:rowOff>139700</xdr:rowOff>
    </xdr:to>
    <xdr:sp macro="" textlink="">
      <xdr:nvSpPr>
        <xdr:cNvPr id="2" name="TextBox 1">
          <a:hlinkClick xmlns:r="http://schemas.openxmlformats.org/officeDocument/2006/relationships" r:id="rId1"/>
          <a:extLst>
            <a:ext uri="{FF2B5EF4-FFF2-40B4-BE49-F238E27FC236}">
              <a16:creationId xmlns:a16="http://schemas.microsoft.com/office/drawing/2014/main" id="{1E450C46-B27E-E7B2-DA11-DA4CC348D06D}"/>
            </a:ext>
          </a:extLst>
        </xdr:cNvPr>
        <xdr:cNvSpPr txBox="1"/>
      </xdr:nvSpPr>
      <xdr:spPr>
        <a:xfrm>
          <a:off x="3797300" y="1168400"/>
          <a:ext cx="4876800" cy="685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Note:</a:t>
          </a:r>
          <a:br>
            <a:rPr lang="en-GB" sz="1100"/>
          </a:br>
          <a:r>
            <a:rPr lang="en-GB" sz="1100"/>
            <a:t>The 13</a:t>
          </a:r>
          <a:r>
            <a:rPr lang="en-GB" sz="1100" baseline="0"/>
            <a:t> week coupon equivalent is taken from US Treasury Website</a:t>
          </a:r>
          <a:br>
            <a:rPr lang="en-GB" sz="1100" baseline="0"/>
          </a:br>
          <a:r>
            <a:rPr lang="en-GB" sz="1100" baseline="0"/>
            <a:t>Link: US Treasury Website</a:t>
          </a:r>
          <a:endParaRPr lang="en-GB"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8</xdr:col>
      <xdr:colOff>677174</xdr:colOff>
      <xdr:row>1</xdr:row>
      <xdr:rowOff>186317</xdr:rowOff>
    </xdr:from>
    <xdr:to>
      <xdr:col>15</xdr:col>
      <xdr:colOff>555696</xdr:colOff>
      <xdr:row>16</xdr:row>
      <xdr:rowOff>2995</xdr:rowOff>
    </xdr:to>
    <xdr:graphicFrame macro="">
      <xdr:nvGraphicFramePr>
        <xdr:cNvPr id="2" name="Chart 1">
          <a:extLst>
            <a:ext uri="{FF2B5EF4-FFF2-40B4-BE49-F238E27FC236}">
              <a16:creationId xmlns:a16="http://schemas.microsoft.com/office/drawing/2014/main" id="{9758D8EB-563F-F735-71BE-98C71484A1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8467</xdr:colOff>
      <xdr:row>16</xdr:row>
      <xdr:rowOff>182034</xdr:rowOff>
    </xdr:from>
    <xdr:to>
      <xdr:col>15</xdr:col>
      <xdr:colOff>516467</xdr:colOff>
      <xdr:row>31</xdr:row>
      <xdr:rowOff>4234</xdr:rowOff>
    </xdr:to>
    <xdr:graphicFrame macro="">
      <xdr:nvGraphicFramePr>
        <xdr:cNvPr id="5" name="Chart 4">
          <a:extLst>
            <a:ext uri="{FF2B5EF4-FFF2-40B4-BE49-F238E27FC236}">
              <a16:creationId xmlns:a16="http://schemas.microsoft.com/office/drawing/2014/main" id="{52369892-B2BF-75F7-3678-C3E63250AC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0</xdr:colOff>
      <xdr:row>33</xdr:row>
      <xdr:rowOff>4233</xdr:rowOff>
    </xdr:from>
    <xdr:to>
      <xdr:col>15</xdr:col>
      <xdr:colOff>508000</xdr:colOff>
      <xdr:row>47</xdr:row>
      <xdr:rowOff>21167</xdr:rowOff>
    </xdr:to>
    <xdr:graphicFrame macro="">
      <xdr:nvGraphicFramePr>
        <xdr:cNvPr id="6" name="Chart 5">
          <a:extLst>
            <a:ext uri="{FF2B5EF4-FFF2-40B4-BE49-F238E27FC236}">
              <a16:creationId xmlns:a16="http://schemas.microsoft.com/office/drawing/2014/main" id="{5162102D-B20F-64C8-75CB-AEED876864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668867</xdr:colOff>
      <xdr:row>49</xdr:row>
      <xdr:rowOff>4233</xdr:rowOff>
    </xdr:from>
    <xdr:to>
      <xdr:col>15</xdr:col>
      <xdr:colOff>499533</xdr:colOff>
      <xdr:row>63</xdr:row>
      <xdr:rowOff>21166</xdr:rowOff>
    </xdr:to>
    <xdr:graphicFrame macro="">
      <xdr:nvGraphicFramePr>
        <xdr:cNvPr id="7" name="Chart 6">
          <a:extLst>
            <a:ext uri="{FF2B5EF4-FFF2-40B4-BE49-F238E27FC236}">
              <a16:creationId xmlns:a16="http://schemas.microsoft.com/office/drawing/2014/main" id="{28B2B5D5-6710-CE05-ACA1-FB505D6015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25400</xdr:colOff>
      <xdr:row>65</xdr:row>
      <xdr:rowOff>4233</xdr:rowOff>
    </xdr:from>
    <xdr:to>
      <xdr:col>15</xdr:col>
      <xdr:colOff>529167</xdr:colOff>
      <xdr:row>79</xdr:row>
      <xdr:rowOff>21166</xdr:rowOff>
    </xdr:to>
    <xdr:graphicFrame macro="">
      <xdr:nvGraphicFramePr>
        <xdr:cNvPr id="10" name="Chart 9">
          <a:extLst>
            <a:ext uri="{FF2B5EF4-FFF2-40B4-BE49-F238E27FC236}">
              <a16:creationId xmlns:a16="http://schemas.microsoft.com/office/drawing/2014/main" id="{56290A91-BCAC-A716-4845-3ED375D398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668586</xdr:colOff>
      <xdr:row>2</xdr:row>
      <xdr:rowOff>176328</xdr:rowOff>
    </xdr:from>
    <xdr:to>
      <xdr:col>14</xdr:col>
      <xdr:colOff>478573</xdr:colOff>
      <xdr:row>47</xdr:row>
      <xdr:rowOff>153</xdr:rowOff>
    </xdr:to>
    <xdr:pic>
      <xdr:nvPicPr>
        <xdr:cNvPr id="2" name="Picture 1">
          <a:extLst>
            <a:ext uri="{FF2B5EF4-FFF2-40B4-BE49-F238E27FC236}">
              <a16:creationId xmlns:a16="http://schemas.microsoft.com/office/drawing/2014/main" id="{7F0A0687-C7C8-153A-ED42-52937517AD9F}"/>
            </a:ext>
          </a:extLst>
        </xdr:cNvPr>
        <xdr:cNvPicPr>
          <a:picLocks noChangeAspect="1"/>
        </xdr:cNvPicPr>
      </xdr:nvPicPr>
      <xdr:blipFill>
        <a:blip xmlns:r="http://schemas.openxmlformats.org/officeDocument/2006/relationships" r:embed="rId1"/>
        <a:stretch>
          <a:fillRect/>
        </a:stretch>
      </xdr:blipFill>
      <xdr:spPr>
        <a:xfrm>
          <a:off x="1345919" y="565795"/>
          <a:ext cx="8615321" cy="8603153"/>
        </a:xfrm>
        <a:prstGeom prst="rect">
          <a:avLst/>
        </a:prstGeom>
      </xdr:spPr>
    </xdr:pic>
    <xdr:clientData/>
  </xdr:twoCellAnchor>
  <xdr:twoCellAnchor editAs="oneCell">
    <xdr:from>
      <xdr:col>14</xdr:col>
      <xdr:colOff>464098</xdr:colOff>
      <xdr:row>2</xdr:row>
      <xdr:rowOff>155482</xdr:rowOff>
    </xdr:from>
    <xdr:to>
      <xdr:col>26</xdr:col>
      <xdr:colOff>144462</xdr:colOff>
      <xdr:row>41</xdr:row>
      <xdr:rowOff>77055</xdr:rowOff>
    </xdr:to>
    <xdr:pic>
      <xdr:nvPicPr>
        <xdr:cNvPr id="3" name="Picture 2">
          <a:extLst>
            <a:ext uri="{FF2B5EF4-FFF2-40B4-BE49-F238E27FC236}">
              <a16:creationId xmlns:a16="http://schemas.microsoft.com/office/drawing/2014/main" id="{86E67873-CA40-C2E9-5EF8-46BC236B85C5}"/>
            </a:ext>
          </a:extLst>
        </xdr:cNvPr>
        <xdr:cNvPicPr>
          <a:picLocks noChangeAspect="1"/>
        </xdr:cNvPicPr>
      </xdr:nvPicPr>
      <xdr:blipFill>
        <a:blip xmlns:r="http://schemas.openxmlformats.org/officeDocument/2006/relationships" r:embed="rId2"/>
        <a:stretch>
          <a:fillRect/>
        </a:stretch>
      </xdr:blipFill>
      <xdr:spPr>
        <a:xfrm>
          <a:off x="9946765" y="544949"/>
          <a:ext cx="7808364" cy="7541573"/>
        </a:xfrm>
        <a:prstGeom prst="rect">
          <a:avLst/>
        </a:prstGeom>
      </xdr:spPr>
    </xdr:pic>
    <xdr:clientData/>
  </xdr:twoCellAnchor>
  <xdr:twoCellAnchor editAs="oneCell">
    <xdr:from>
      <xdr:col>1</xdr:col>
      <xdr:colOff>659855</xdr:colOff>
      <xdr:row>50</xdr:row>
      <xdr:rowOff>186467</xdr:rowOff>
    </xdr:from>
    <xdr:to>
      <xdr:col>13</xdr:col>
      <xdr:colOff>9044</xdr:colOff>
      <xdr:row>93</xdr:row>
      <xdr:rowOff>1907</xdr:rowOff>
    </xdr:to>
    <xdr:pic>
      <xdr:nvPicPr>
        <xdr:cNvPr id="4" name="Picture 3">
          <a:extLst>
            <a:ext uri="{FF2B5EF4-FFF2-40B4-BE49-F238E27FC236}">
              <a16:creationId xmlns:a16="http://schemas.microsoft.com/office/drawing/2014/main" id="{C60219D5-28A3-A563-D6A0-83D4B8D80E69}"/>
            </a:ext>
          </a:extLst>
        </xdr:cNvPr>
        <xdr:cNvPicPr>
          <a:picLocks noChangeAspect="1"/>
        </xdr:cNvPicPr>
      </xdr:nvPicPr>
      <xdr:blipFill>
        <a:blip xmlns:r="http://schemas.openxmlformats.org/officeDocument/2006/relationships" r:embed="rId3"/>
        <a:stretch>
          <a:fillRect/>
        </a:stretch>
      </xdr:blipFill>
      <xdr:spPr>
        <a:xfrm>
          <a:off x="1912922" y="9550600"/>
          <a:ext cx="7477189" cy="7858773"/>
        </a:xfrm>
        <a:prstGeom prst="rect">
          <a:avLst/>
        </a:prstGeom>
      </xdr:spPr>
    </xdr:pic>
    <xdr:clientData/>
  </xdr:twoCellAnchor>
  <xdr:twoCellAnchor editAs="oneCell">
    <xdr:from>
      <xdr:col>13</xdr:col>
      <xdr:colOff>36699</xdr:colOff>
      <xdr:row>51</xdr:row>
      <xdr:rowOff>5867</xdr:rowOff>
    </xdr:from>
    <xdr:to>
      <xdr:col>24</xdr:col>
      <xdr:colOff>64184</xdr:colOff>
      <xdr:row>88</xdr:row>
      <xdr:rowOff>78631</xdr:rowOff>
    </xdr:to>
    <xdr:pic>
      <xdr:nvPicPr>
        <xdr:cNvPr id="5" name="Picture 4">
          <a:extLst>
            <a:ext uri="{FF2B5EF4-FFF2-40B4-BE49-F238E27FC236}">
              <a16:creationId xmlns:a16="http://schemas.microsoft.com/office/drawing/2014/main" id="{98861989-CF46-EFF6-F7E7-94C562A3CDE6}"/>
            </a:ext>
          </a:extLst>
        </xdr:cNvPr>
        <xdr:cNvPicPr>
          <a:picLocks noChangeAspect="1"/>
        </xdr:cNvPicPr>
      </xdr:nvPicPr>
      <xdr:blipFill>
        <a:blip xmlns:r="http://schemas.openxmlformats.org/officeDocument/2006/relationships" r:embed="rId4"/>
        <a:stretch>
          <a:fillRect/>
        </a:stretch>
      </xdr:blipFill>
      <xdr:spPr>
        <a:xfrm>
          <a:off x="9417766" y="9573200"/>
          <a:ext cx="7478151" cy="6998497"/>
        </a:xfrm>
        <a:prstGeom prst="rect">
          <a:avLst/>
        </a:prstGeom>
      </xdr:spPr>
    </xdr:pic>
    <xdr:clientData/>
  </xdr:twoCellAnchor>
  <xdr:twoCellAnchor editAs="oneCell">
    <xdr:from>
      <xdr:col>1</xdr:col>
      <xdr:colOff>653392</xdr:colOff>
      <xdr:row>96</xdr:row>
      <xdr:rowOff>169334</xdr:rowOff>
    </xdr:from>
    <xdr:to>
      <xdr:col>13</xdr:col>
      <xdr:colOff>116635</xdr:colOff>
      <xdr:row>137</xdr:row>
      <xdr:rowOff>1024</xdr:rowOff>
    </xdr:to>
    <xdr:pic>
      <xdr:nvPicPr>
        <xdr:cNvPr id="6" name="Picture 5">
          <a:extLst>
            <a:ext uri="{FF2B5EF4-FFF2-40B4-BE49-F238E27FC236}">
              <a16:creationId xmlns:a16="http://schemas.microsoft.com/office/drawing/2014/main" id="{3FF0C13E-4A90-B813-F1A9-408BBCA00429}"/>
            </a:ext>
          </a:extLst>
        </xdr:cNvPr>
        <xdr:cNvPicPr>
          <a:picLocks noChangeAspect="1"/>
        </xdr:cNvPicPr>
      </xdr:nvPicPr>
      <xdr:blipFill>
        <a:blip xmlns:r="http://schemas.openxmlformats.org/officeDocument/2006/relationships" r:embed="rId5"/>
        <a:stretch>
          <a:fillRect/>
        </a:stretch>
      </xdr:blipFill>
      <xdr:spPr>
        <a:xfrm>
          <a:off x="1906459" y="18152534"/>
          <a:ext cx="7591243" cy="7501175"/>
        </a:xfrm>
        <a:prstGeom prst="rect">
          <a:avLst/>
        </a:prstGeom>
      </xdr:spPr>
    </xdr:pic>
    <xdr:clientData/>
  </xdr:twoCellAnchor>
  <xdr:twoCellAnchor editAs="oneCell">
    <xdr:from>
      <xdr:col>13</xdr:col>
      <xdr:colOff>124373</xdr:colOff>
      <xdr:row>97</xdr:row>
      <xdr:rowOff>4962</xdr:rowOff>
    </xdr:from>
    <xdr:to>
      <xdr:col>24</xdr:col>
      <xdr:colOff>264949</xdr:colOff>
      <xdr:row>136</xdr:row>
      <xdr:rowOff>161304</xdr:rowOff>
    </xdr:to>
    <xdr:pic>
      <xdr:nvPicPr>
        <xdr:cNvPr id="7" name="Picture 6">
          <a:extLst>
            <a:ext uri="{FF2B5EF4-FFF2-40B4-BE49-F238E27FC236}">
              <a16:creationId xmlns:a16="http://schemas.microsoft.com/office/drawing/2014/main" id="{0ABBB574-9591-AECA-3B73-E38A5A2F8932}"/>
            </a:ext>
          </a:extLst>
        </xdr:cNvPr>
        <xdr:cNvPicPr>
          <a:picLocks noChangeAspect="1"/>
        </xdr:cNvPicPr>
      </xdr:nvPicPr>
      <xdr:blipFill>
        <a:blip xmlns:r="http://schemas.openxmlformats.org/officeDocument/2006/relationships" r:embed="rId6"/>
        <a:stretch>
          <a:fillRect/>
        </a:stretch>
      </xdr:blipFill>
      <xdr:spPr>
        <a:xfrm>
          <a:off x="9505440" y="18174429"/>
          <a:ext cx="7591242" cy="7454609"/>
        </a:xfrm>
        <a:prstGeom prst="rect">
          <a:avLst/>
        </a:prstGeom>
      </xdr:spPr>
    </xdr:pic>
    <xdr:clientData/>
  </xdr:twoCellAnchor>
  <xdr:twoCellAnchor editAs="oneCell">
    <xdr:from>
      <xdr:col>2</xdr:col>
      <xdr:colOff>16933</xdr:colOff>
      <xdr:row>141</xdr:row>
      <xdr:rowOff>16934</xdr:rowOff>
    </xdr:from>
    <xdr:to>
      <xdr:col>12</xdr:col>
      <xdr:colOff>101600</xdr:colOff>
      <xdr:row>178</xdr:row>
      <xdr:rowOff>25401</xdr:rowOff>
    </xdr:to>
    <xdr:pic>
      <xdr:nvPicPr>
        <xdr:cNvPr id="8" name="Picture 7">
          <a:extLst>
            <a:ext uri="{FF2B5EF4-FFF2-40B4-BE49-F238E27FC236}">
              <a16:creationId xmlns:a16="http://schemas.microsoft.com/office/drawing/2014/main" id="{33423101-1437-1899-1F04-EBF8B8A92408}"/>
            </a:ext>
          </a:extLst>
        </xdr:cNvPr>
        <xdr:cNvPicPr>
          <a:picLocks noChangeAspect="1"/>
        </xdr:cNvPicPr>
      </xdr:nvPicPr>
      <xdr:blipFill>
        <a:blip xmlns:r="http://schemas.openxmlformats.org/officeDocument/2006/relationships" r:embed="rId7"/>
        <a:stretch>
          <a:fillRect/>
        </a:stretch>
      </xdr:blipFill>
      <xdr:spPr>
        <a:xfrm>
          <a:off x="1947333" y="26382134"/>
          <a:ext cx="6858000" cy="6934200"/>
        </a:xfrm>
        <a:prstGeom prst="rect">
          <a:avLst/>
        </a:prstGeom>
      </xdr:spPr>
    </xdr:pic>
    <xdr:clientData/>
  </xdr:twoCellAnchor>
  <xdr:twoCellAnchor editAs="oneCell">
    <xdr:from>
      <xdr:col>12</xdr:col>
      <xdr:colOff>84667</xdr:colOff>
      <xdr:row>141</xdr:row>
      <xdr:rowOff>16934</xdr:rowOff>
    </xdr:from>
    <xdr:to>
      <xdr:col>22</xdr:col>
      <xdr:colOff>169333</xdr:colOff>
      <xdr:row>177</xdr:row>
      <xdr:rowOff>71967</xdr:rowOff>
    </xdr:to>
    <xdr:pic>
      <xdr:nvPicPr>
        <xdr:cNvPr id="9" name="Picture 8">
          <a:extLst>
            <a:ext uri="{FF2B5EF4-FFF2-40B4-BE49-F238E27FC236}">
              <a16:creationId xmlns:a16="http://schemas.microsoft.com/office/drawing/2014/main" id="{C098011B-05F1-E7E5-B649-5314B5C92262}"/>
            </a:ext>
          </a:extLst>
        </xdr:cNvPr>
        <xdr:cNvPicPr>
          <a:picLocks noChangeAspect="1"/>
        </xdr:cNvPicPr>
      </xdr:nvPicPr>
      <xdr:blipFill>
        <a:blip xmlns:r="http://schemas.openxmlformats.org/officeDocument/2006/relationships" r:embed="rId8"/>
        <a:stretch>
          <a:fillRect/>
        </a:stretch>
      </xdr:blipFill>
      <xdr:spPr>
        <a:xfrm>
          <a:off x="8788400" y="26382134"/>
          <a:ext cx="6858000" cy="6794500"/>
        </a:xfrm>
        <a:prstGeom prst="rect">
          <a:avLst/>
        </a:prstGeom>
      </xdr:spPr>
    </xdr:pic>
    <xdr:clientData/>
  </xdr:twoCellAnchor>
  <xdr:twoCellAnchor editAs="oneCell">
    <xdr:from>
      <xdr:col>1</xdr:col>
      <xdr:colOff>558800</xdr:colOff>
      <xdr:row>182</xdr:row>
      <xdr:rowOff>0</xdr:rowOff>
    </xdr:from>
    <xdr:to>
      <xdr:col>12</xdr:col>
      <xdr:colOff>495300</xdr:colOff>
      <xdr:row>221</xdr:row>
      <xdr:rowOff>139700</xdr:rowOff>
    </xdr:to>
    <xdr:pic>
      <xdr:nvPicPr>
        <xdr:cNvPr id="12" name="Picture 11">
          <a:extLst>
            <a:ext uri="{FF2B5EF4-FFF2-40B4-BE49-F238E27FC236}">
              <a16:creationId xmlns:a16="http://schemas.microsoft.com/office/drawing/2014/main" id="{71C1A99C-EBF0-0680-3A56-F47B8B36F968}"/>
            </a:ext>
          </a:extLst>
        </xdr:cNvPr>
        <xdr:cNvPicPr>
          <a:picLocks noChangeAspect="1"/>
        </xdr:cNvPicPr>
      </xdr:nvPicPr>
      <xdr:blipFill>
        <a:blip xmlns:r="http://schemas.openxmlformats.org/officeDocument/2006/relationships" r:embed="rId9"/>
        <a:stretch>
          <a:fillRect/>
        </a:stretch>
      </xdr:blipFill>
      <xdr:spPr>
        <a:xfrm>
          <a:off x="1803400" y="36982400"/>
          <a:ext cx="7480300" cy="8064500"/>
        </a:xfrm>
        <a:prstGeom prst="rect">
          <a:avLst/>
        </a:prstGeom>
      </xdr:spPr>
    </xdr:pic>
    <xdr:clientData/>
  </xdr:twoCellAnchor>
  <xdr:twoCellAnchor editAs="oneCell">
    <xdr:from>
      <xdr:col>12</xdr:col>
      <xdr:colOff>508000</xdr:colOff>
      <xdr:row>182</xdr:row>
      <xdr:rowOff>0</xdr:rowOff>
    </xdr:from>
    <xdr:to>
      <xdr:col>23</xdr:col>
      <xdr:colOff>533400</xdr:colOff>
      <xdr:row>218</xdr:row>
      <xdr:rowOff>12700</xdr:rowOff>
    </xdr:to>
    <xdr:pic>
      <xdr:nvPicPr>
        <xdr:cNvPr id="13" name="Picture 12">
          <a:extLst>
            <a:ext uri="{FF2B5EF4-FFF2-40B4-BE49-F238E27FC236}">
              <a16:creationId xmlns:a16="http://schemas.microsoft.com/office/drawing/2014/main" id="{CBFCCF57-B6EA-4325-0905-3032505F3241}"/>
            </a:ext>
          </a:extLst>
        </xdr:cNvPr>
        <xdr:cNvPicPr>
          <a:picLocks noChangeAspect="1"/>
        </xdr:cNvPicPr>
      </xdr:nvPicPr>
      <xdr:blipFill>
        <a:blip xmlns:r="http://schemas.openxmlformats.org/officeDocument/2006/relationships" r:embed="rId10"/>
        <a:stretch>
          <a:fillRect/>
        </a:stretch>
      </xdr:blipFill>
      <xdr:spPr>
        <a:xfrm>
          <a:off x="9296400" y="36982400"/>
          <a:ext cx="7569200" cy="7327900"/>
        </a:xfrm>
        <a:prstGeom prst="rect">
          <a:avLst/>
        </a:prstGeom>
      </xdr:spPr>
    </xdr:pic>
    <xdr:clientData/>
  </xdr:twoCellAnchor>
  <xdr:twoCellAnchor editAs="oneCell">
    <xdr:from>
      <xdr:col>24</xdr:col>
      <xdr:colOff>264695</xdr:colOff>
      <xdr:row>97</xdr:row>
      <xdr:rowOff>46122</xdr:rowOff>
    </xdr:from>
    <xdr:to>
      <xdr:col>36</xdr:col>
      <xdr:colOff>16042</xdr:colOff>
      <xdr:row>121</xdr:row>
      <xdr:rowOff>160089</xdr:rowOff>
    </xdr:to>
    <xdr:pic>
      <xdr:nvPicPr>
        <xdr:cNvPr id="14" name="Picture 13">
          <a:extLst>
            <a:ext uri="{FF2B5EF4-FFF2-40B4-BE49-F238E27FC236}">
              <a16:creationId xmlns:a16="http://schemas.microsoft.com/office/drawing/2014/main" id="{B2248000-165E-E728-3C69-FBAF621171AA}"/>
            </a:ext>
          </a:extLst>
        </xdr:cNvPr>
        <xdr:cNvPicPr>
          <a:picLocks noChangeAspect="1"/>
        </xdr:cNvPicPr>
      </xdr:nvPicPr>
      <xdr:blipFill>
        <a:blip xmlns:r="http://schemas.openxmlformats.org/officeDocument/2006/relationships" r:embed="rId11"/>
        <a:stretch>
          <a:fillRect/>
        </a:stretch>
      </xdr:blipFill>
      <xdr:spPr>
        <a:xfrm>
          <a:off x="16990595" y="18575422"/>
          <a:ext cx="7828547" cy="4711367"/>
        </a:xfrm>
        <a:prstGeom prst="rect">
          <a:avLst/>
        </a:prstGeom>
      </xdr:spPr>
    </xdr:pic>
    <xdr:clientData/>
  </xdr:twoCellAnchor>
  <xdr:twoCellAnchor editAs="oneCell">
    <xdr:from>
      <xdr:col>24</xdr:col>
      <xdr:colOff>65505</xdr:colOff>
      <xdr:row>51</xdr:row>
      <xdr:rowOff>3342</xdr:rowOff>
    </xdr:from>
    <xdr:to>
      <xdr:col>35</xdr:col>
      <xdr:colOff>485273</xdr:colOff>
      <xdr:row>75</xdr:row>
      <xdr:rowOff>158083</xdr:rowOff>
    </xdr:to>
    <xdr:pic>
      <xdr:nvPicPr>
        <xdr:cNvPr id="15" name="Picture 14">
          <a:extLst>
            <a:ext uri="{FF2B5EF4-FFF2-40B4-BE49-F238E27FC236}">
              <a16:creationId xmlns:a16="http://schemas.microsoft.com/office/drawing/2014/main" id="{C0495561-30E1-B298-0D13-BAAC2AA8144C}"/>
            </a:ext>
          </a:extLst>
        </xdr:cNvPr>
        <xdr:cNvPicPr>
          <a:picLocks noChangeAspect="1"/>
        </xdr:cNvPicPr>
      </xdr:nvPicPr>
      <xdr:blipFill>
        <a:blip xmlns:r="http://schemas.openxmlformats.org/officeDocument/2006/relationships" r:embed="rId12"/>
        <a:stretch>
          <a:fillRect/>
        </a:stretch>
      </xdr:blipFill>
      <xdr:spPr>
        <a:xfrm>
          <a:off x="16791405" y="9744242"/>
          <a:ext cx="7823868" cy="4752141"/>
        </a:xfrm>
        <a:prstGeom prst="rect">
          <a:avLst/>
        </a:prstGeom>
      </xdr:spPr>
    </xdr:pic>
    <xdr:clientData/>
  </xdr:twoCellAnchor>
  <xdr:twoCellAnchor editAs="oneCell">
    <xdr:from>
      <xdr:col>26</xdr:col>
      <xdr:colOff>152400</xdr:colOff>
      <xdr:row>2</xdr:row>
      <xdr:rowOff>133684</xdr:rowOff>
    </xdr:from>
    <xdr:to>
      <xdr:col>37</xdr:col>
      <xdr:colOff>572169</xdr:colOff>
      <xdr:row>23</xdr:row>
      <xdr:rowOff>6434</xdr:rowOff>
    </xdr:to>
    <xdr:pic>
      <xdr:nvPicPr>
        <xdr:cNvPr id="16" name="Picture 15">
          <a:extLst>
            <a:ext uri="{FF2B5EF4-FFF2-40B4-BE49-F238E27FC236}">
              <a16:creationId xmlns:a16="http://schemas.microsoft.com/office/drawing/2014/main" id="{E0143783-3353-3D65-1962-08D827528C57}"/>
            </a:ext>
          </a:extLst>
        </xdr:cNvPr>
        <xdr:cNvPicPr>
          <a:picLocks noChangeAspect="1"/>
        </xdr:cNvPicPr>
      </xdr:nvPicPr>
      <xdr:blipFill>
        <a:blip xmlns:r="http://schemas.openxmlformats.org/officeDocument/2006/relationships" r:embed="rId13"/>
        <a:stretch>
          <a:fillRect/>
        </a:stretch>
      </xdr:blipFill>
      <xdr:spPr>
        <a:xfrm>
          <a:off x="18338800" y="506217"/>
          <a:ext cx="7870436" cy="3818217"/>
        </a:xfrm>
        <a:prstGeom prst="rect">
          <a:avLst/>
        </a:prstGeom>
      </xdr:spPr>
    </xdr:pic>
    <xdr:clientData/>
  </xdr:twoCellAnchor>
  <xdr:twoCellAnchor editAs="oneCell">
    <xdr:from>
      <xdr:col>22</xdr:col>
      <xdr:colOff>147721</xdr:colOff>
      <xdr:row>140</xdr:row>
      <xdr:rowOff>189163</xdr:rowOff>
    </xdr:from>
    <xdr:to>
      <xdr:col>33</xdr:col>
      <xdr:colOff>567490</xdr:colOff>
      <xdr:row>172</xdr:row>
      <xdr:rowOff>147684</xdr:rowOff>
    </xdr:to>
    <xdr:pic>
      <xdr:nvPicPr>
        <xdr:cNvPr id="17" name="Picture 16">
          <a:extLst>
            <a:ext uri="{FF2B5EF4-FFF2-40B4-BE49-F238E27FC236}">
              <a16:creationId xmlns:a16="http://schemas.microsoft.com/office/drawing/2014/main" id="{73BCB1E8-FA9C-B854-5215-9AAADFAADE39}"/>
            </a:ext>
          </a:extLst>
        </xdr:cNvPr>
        <xdr:cNvPicPr>
          <a:picLocks noChangeAspect="1"/>
        </xdr:cNvPicPr>
      </xdr:nvPicPr>
      <xdr:blipFill>
        <a:blip xmlns:r="http://schemas.openxmlformats.org/officeDocument/2006/relationships" r:embed="rId14"/>
        <a:stretch>
          <a:fillRect/>
        </a:stretch>
      </xdr:blipFill>
      <xdr:spPr>
        <a:xfrm>
          <a:off x="15527421" y="26935363"/>
          <a:ext cx="7823869" cy="6079921"/>
        </a:xfrm>
        <a:prstGeom prst="rect">
          <a:avLst/>
        </a:prstGeom>
      </xdr:spPr>
    </xdr:pic>
    <xdr:clientData/>
  </xdr:twoCellAnchor>
  <xdr:twoCellAnchor editAs="oneCell">
    <xdr:from>
      <xdr:col>26</xdr:col>
      <xdr:colOff>147498</xdr:colOff>
      <xdr:row>23</xdr:row>
      <xdr:rowOff>32975</xdr:rowOff>
    </xdr:from>
    <xdr:to>
      <xdr:col>37</xdr:col>
      <xdr:colOff>576178</xdr:colOff>
      <xdr:row>35</xdr:row>
      <xdr:rowOff>163435</xdr:rowOff>
    </xdr:to>
    <xdr:pic>
      <xdr:nvPicPr>
        <xdr:cNvPr id="18" name="Picture 17">
          <a:extLst>
            <a:ext uri="{FF2B5EF4-FFF2-40B4-BE49-F238E27FC236}">
              <a16:creationId xmlns:a16="http://schemas.microsoft.com/office/drawing/2014/main" id="{10766B04-349E-68B1-7083-8A28A3BB7234}"/>
            </a:ext>
          </a:extLst>
        </xdr:cNvPr>
        <xdr:cNvPicPr>
          <a:picLocks noChangeAspect="1"/>
        </xdr:cNvPicPr>
      </xdr:nvPicPr>
      <xdr:blipFill>
        <a:blip xmlns:r="http://schemas.openxmlformats.org/officeDocument/2006/relationships" r:embed="rId15"/>
        <a:stretch>
          <a:fillRect/>
        </a:stretch>
      </xdr:blipFill>
      <xdr:spPr>
        <a:xfrm>
          <a:off x="18333898" y="4350975"/>
          <a:ext cx="7879347" cy="2365660"/>
        </a:xfrm>
        <a:prstGeom prst="rect">
          <a:avLst/>
        </a:prstGeom>
      </xdr:spPr>
    </xdr:pic>
    <xdr:clientData/>
  </xdr:twoCellAnchor>
  <xdr:twoCellAnchor editAs="oneCell">
    <xdr:from>
      <xdr:col>23</xdr:col>
      <xdr:colOff>558030</xdr:colOff>
      <xdr:row>182</xdr:row>
      <xdr:rowOff>-1</xdr:rowOff>
    </xdr:from>
    <xdr:to>
      <xdr:col>33</xdr:col>
      <xdr:colOff>655781</xdr:colOff>
      <xdr:row>208</xdr:row>
      <xdr:rowOff>114684</xdr:rowOff>
    </xdr:to>
    <xdr:pic>
      <xdr:nvPicPr>
        <xdr:cNvPr id="19" name="Picture 18">
          <a:extLst>
            <a:ext uri="{FF2B5EF4-FFF2-40B4-BE49-F238E27FC236}">
              <a16:creationId xmlns:a16="http://schemas.microsoft.com/office/drawing/2014/main" id="{F2D170D1-4015-8C59-F43A-FF50473A8750}"/>
            </a:ext>
          </a:extLst>
        </xdr:cNvPr>
        <xdr:cNvPicPr>
          <a:picLocks noChangeAspect="1"/>
        </xdr:cNvPicPr>
      </xdr:nvPicPr>
      <xdr:blipFill>
        <a:blip xmlns:r="http://schemas.openxmlformats.org/officeDocument/2006/relationships" r:embed="rId16"/>
        <a:stretch>
          <a:fillRect/>
        </a:stretch>
      </xdr:blipFill>
      <xdr:spPr>
        <a:xfrm>
          <a:off x="16625454" y="35175151"/>
          <a:ext cx="6832600" cy="51562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nseindia.com/reports-indices-historical-index-data" TargetMode="External"/><Relationship Id="rId1" Type="http://schemas.openxmlformats.org/officeDocument/2006/relationships/hyperlink" Target="https://www.coalindia.in/performance/financial/"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D1:Q45"/>
  <sheetViews>
    <sheetView topLeftCell="A4" zoomScale="90" zoomScaleNormal="156" workbookViewId="0">
      <selection activeCell="E18" sqref="E18:E19"/>
    </sheetView>
  </sheetViews>
  <sheetFormatPr baseColWidth="10" defaultColWidth="8.83203125" defaultRowHeight="14"/>
  <cols>
    <col min="1" max="1" width="8.83203125" style="84"/>
    <col min="2" max="2" width="11.33203125" style="84" customWidth="1"/>
    <col min="3" max="3" width="10.33203125" style="84" customWidth="1"/>
    <col min="4" max="4" width="11.5" style="84" customWidth="1"/>
    <col min="5" max="5" width="14" style="84" customWidth="1"/>
    <col min="6" max="6" width="13.6640625" style="84" customWidth="1"/>
    <col min="7" max="7" width="10" style="84" customWidth="1"/>
    <col min="8" max="8" width="25.1640625" style="84" customWidth="1"/>
    <col min="9" max="9" width="13.6640625" style="84" customWidth="1"/>
    <col min="10" max="10" width="25.1640625" style="84" customWidth="1"/>
    <col min="11" max="16384" width="8.83203125" style="84"/>
  </cols>
  <sheetData>
    <row r="1" spans="4:17">
      <c r="D1" s="165"/>
      <c r="E1" s="165"/>
      <c r="F1" s="165"/>
      <c r="G1" s="165"/>
      <c r="H1" s="165"/>
      <c r="I1" s="165"/>
      <c r="J1" s="165"/>
      <c r="K1" s="165"/>
      <c r="L1" s="165"/>
      <c r="M1" s="165"/>
      <c r="N1" s="165"/>
      <c r="O1" s="165"/>
    </row>
    <row r="2" spans="4:17">
      <c r="D2" s="165"/>
      <c r="E2" s="165"/>
      <c r="F2" s="165"/>
      <c r="G2" s="165"/>
      <c r="H2" s="165"/>
      <c r="I2" s="165"/>
      <c r="J2" s="165"/>
      <c r="K2" s="165"/>
      <c r="L2" s="165"/>
      <c r="M2" s="165"/>
      <c r="N2" s="165"/>
      <c r="O2" s="165"/>
    </row>
    <row r="3" spans="4:17" ht="15" customHeight="1">
      <c r="D3" s="165"/>
      <c r="E3" s="165"/>
      <c r="F3" s="86"/>
      <c r="G3" s="86"/>
      <c r="H3" s="86"/>
      <c r="I3" s="86"/>
      <c r="J3" s="165"/>
      <c r="K3" s="165"/>
      <c r="L3" s="165"/>
      <c r="M3" s="165"/>
      <c r="N3" s="165"/>
      <c r="O3" s="165"/>
    </row>
    <row r="4" spans="4:17" ht="15" customHeight="1">
      <c r="D4" s="165"/>
      <c r="E4" s="86"/>
      <c r="F4" s="86"/>
      <c r="G4" s="86"/>
      <c r="H4" s="86"/>
      <c r="I4" s="86"/>
      <c r="J4" s="165"/>
      <c r="K4" s="165"/>
      <c r="L4" s="165"/>
      <c r="M4" s="165"/>
      <c r="N4" s="165"/>
      <c r="O4" s="165"/>
    </row>
    <row r="5" spans="4:17" ht="15" customHeight="1">
      <c r="D5" s="165"/>
      <c r="E5" s="86"/>
      <c r="F5" s="86"/>
      <c r="G5" s="86"/>
      <c r="H5" s="86"/>
      <c r="I5" s="86"/>
      <c r="J5" s="165"/>
      <c r="K5" s="165"/>
      <c r="L5" s="165"/>
      <c r="M5" s="165"/>
      <c r="N5" s="165"/>
      <c r="O5" s="165"/>
    </row>
    <row r="6" spans="4:17" ht="15" customHeight="1">
      <c r="D6" s="165"/>
      <c r="E6" s="86"/>
      <c r="F6" s="86"/>
      <c r="G6" s="86"/>
      <c r="H6" s="86"/>
      <c r="I6" s="86"/>
      <c r="J6" s="165"/>
      <c r="K6" s="165"/>
      <c r="L6" s="165"/>
      <c r="M6" s="165"/>
      <c r="N6" s="165"/>
      <c r="O6" s="165"/>
    </row>
    <row r="7" spans="4:17" ht="15" customHeight="1">
      <c r="D7" s="165"/>
      <c r="E7" s="86"/>
      <c r="F7" s="86"/>
      <c r="G7" s="86"/>
      <c r="H7" s="86"/>
      <c r="I7" s="86"/>
      <c r="J7" s="165"/>
      <c r="K7" s="165"/>
      <c r="L7" s="165"/>
      <c r="M7" s="165"/>
      <c r="N7" s="165"/>
      <c r="O7" s="165"/>
    </row>
    <row r="8" spans="4:17" ht="15" customHeight="1">
      <c r="D8" s="165"/>
      <c r="E8" s="86"/>
      <c r="F8" s="86"/>
      <c r="G8" s="86"/>
      <c r="H8" s="86"/>
      <c r="I8" s="86"/>
      <c r="J8" s="165"/>
      <c r="K8" s="165"/>
      <c r="L8" s="165"/>
      <c r="M8" s="165"/>
      <c r="N8" s="165"/>
      <c r="O8" s="165"/>
    </row>
    <row r="9" spans="4:17" ht="15" customHeight="1">
      <c r="D9" s="165"/>
      <c r="E9" s="86"/>
      <c r="F9" s="86"/>
      <c r="G9" s="86"/>
      <c r="H9" s="86"/>
      <c r="I9" s="86"/>
      <c r="J9" s="165"/>
      <c r="K9" s="165"/>
      <c r="L9" s="165"/>
      <c r="M9" s="165"/>
      <c r="N9" s="165"/>
      <c r="O9" s="165"/>
    </row>
    <row r="10" spans="4:17" ht="15" customHeight="1">
      <c r="D10" s="165"/>
      <c r="E10" s="86"/>
      <c r="F10" s="86"/>
      <c r="G10" s="86"/>
      <c r="H10" s="86"/>
      <c r="I10" s="86"/>
      <c r="J10" s="165"/>
      <c r="K10" s="165"/>
      <c r="L10" s="165"/>
      <c r="M10" s="165"/>
      <c r="N10" s="165"/>
      <c r="O10" s="165"/>
      <c r="Q10" s="85"/>
    </row>
    <row r="11" spans="4:17" ht="20">
      <c r="D11" s="165"/>
      <c r="E11" s="165"/>
      <c r="F11" s="165"/>
      <c r="G11" s="165"/>
      <c r="H11" s="87" t="s">
        <v>82</v>
      </c>
      <c r="I11" s="87" t="s">
        <v>79</v>
      </c>
      <c r="J11" s="87" t="s">
        <v>76</v>
      </c>
      <c r="K11" s="165"/>
      <c r="L11" s="165"/>
      <c r="M11" s="165"/>
      <c r="N11" s="165"/>
      <c r="O11" s="165"/>
    </row>
    <row r="12" spans="4:17" ht="20">
      <c r="D12" s="165"/>
      <c r="E12" s="165"/>
      <c r="F12" s="165"/>
      <c r="G12" s="165"/>
      <c r="H12" s="87" t="s">
        <v>78</v>
      </c>
      <c r="I12" s="87" t="s">
        <v>79</v>
      </c>
      <c r="J12" s="87" t="s">
        <v>77</v>
      </c>
      <c r="K12" s="165"/>
      <c r="L12" s="165"/>
      <c r="M12" s="165"/>
      <c r="N12" s="165"/>
      <c r="O12" s="165"/>
    </row>
    <row r="13" spans="4:17" ht="20">
      <c r="D13" s="165"/>
      <c r="E13" s="165"/>
      <c r="F13" s="165"/>
      <c r="G13" s="165"/>
      <c r="H13" s="87" t="s">
        <v>114</v>
      </c>
      <c r="I13" s="87" t="s">
        <v>79</v>
      </c>
      <c r="J13" s="87" t="s">
        <v>81</v>
      </c>
      <c r="K13" s="165"/>
      <c r="L13" s="165"/>
      <c r="M13" s="165"/>
      <c r="N13" s="165"/>
      <c r="O13" s="165"/>
    </row>
    <row r="14" spans="4:17">
      <c r="D14" s="165"/>
      <c r="E14" s="165"/>
      <c r="F14" s="165"/>
      <c r="G14" s="165"/>
      <c r="H14" s="165"/>
      <c r="I14" s="165"/>
      <c r="J14" s="165"/>
      <c r="K14" s="165"/>
      <c r="L14" s="165"/>
      <c r="M14" s="165"/>
      <c r="N14" s="165"/>
      <c r="O14" s="165"/>
    </row>
    <row r="15" spans="4:17">
      <c r="D15" s="165"/>
      <c r="E15" s="165"/>
      <c r="F15" s="165"/>
      <c r="G15" s="165"/>
      <c r="H15" s="165"/>
      <c r="I15" s="165"/>
      <c r="J15" s="165"/>
      <c r="K15" s="165"/>
      <c r="L15" s="165"/>
      <c r="M15" s="165"/>
      <c r="N15" s="165"/>
      <c r="O15" s="165"/>
    </row>
    <row r="16" spans="4:17" ht="15" thickBot="1"/>
    <row r="17" spans="4:15" ht="15" thickBot="1">
      <c r="D17" s="88" t="s">
        <v>98</v>
      </c>
      <c r="E17" s="83" t="s">
        <v>83</v>
      </c>
      <c r="F17" s="126" t="s">
        <v>84</v>
      </c>
      <c r="G17" s="127"/>
      <c r="H17" s="127"/>
      <c r="I17" s="127"/>
      <c r="J17" s="127"/>
      <c r="K17" s="127"/>
      <c r="L17" s="127"/>
      <c r="M17" s="127"/>
      <c r="N17" s="127"/>
      <c r="O17" s="128"/>
    </row>
    <row r="18" spans="4:15" ht="36" customHeight="1">
      <c r="D18" s="98">
        <v>1</v>
      </c>
      <c r="E18" s="129" t="s">
        <v>8</v>
      </c>
      <c r="F18" s="131" t="s">
        <v>87</v>
      </c>
      <c r="G18" s="132"/>
      <c r="H18" s="132"/>
      <c r="I18" s="132"/>
      <c r="J18" s="132"/>
      <c r="K18" s="132"/>
      <c r="L18" s="132"/>
      <c r="M18" s="132"/>
      <c r="N18" s="132"/>
      <c r="O18" s="133"/>
    </row>
    <row r="19" spans="4:15" ht="15" thickBot="1">
      <c r="D19" s="99"/>
      <c r="E19" s="130"/>
      <c r="F19" s="134"/>
      <c r="G19" s="135"/>
      <c r="H19" s="135"/>
      <c r="I19" s="135"/>
      <c r="J19" s="135"/>
      <c r="K19" s="135"/>
      <c r="L19" s="135"/>
      <c r="M19" s="135"/>
      <c r="N19" s="135"/>
      <c r="O19" s="136"/>
    </row>
    <row r="20" spans="4:15" ht="15" thickBot="1">
      <c r="D20" s="137"/>
      <c r="E20" s="138"/>
      <c r="F20" s="138"/>
      <c r="G20" s="138"/>
      <c r="H20" s="138"/>
      <c r="I20" s="138"/>
      <c r="J20" s="138"/>
      <c r="K20" s="138"/>
      <c r="L20" s="138"/>
      <c r="M20" s="138"/>
      <c r="N20" s="138"/>
      <c r="O20" s="139"/>
    </row>
    <row r="21" spans="4:15" ht="75" customHeight="1">
      <c r="D21" s="98">
        <v>2</v>
      </c>
      <c r="E21" s="129" t="s">
        <v>14</v>
      </c>
      <c r="F21" s="131" t="s">
        <v>85</v>
      </c>
      <c r="G21" s="132"/>
      <c r="H21" s="132"/>
      <c r="I21" s="132"/>
      <c r="J21" s="132"/>
      <c r="K21" s="132"/>
      <c r="L21" s="132"/>
      <c r="M21" s="132"/>
      <c r="N21" s="132"/>
      <c r="O21" s="133"/>
    </row>
    <row r="22" spans="4:15" ht="15" thickBot="1">
      <c r="D22" s="99"/>
      <c r="E22" s="152"/>
      <c r="F22" s="123"/>
      <c r="G22" s="124"/>
      <c r="H22" s="124"/>
      <c r="I22" s="124"/>
      <c r="J22" s="124"/>
      <c r="K22" s="124"/>
      <c r="L22" s="124"/>
      <c r="M22" s="124"/>
      <c r="N22" s="124"/>
      <c r="O22" s="125"/>
    </row>
    <row r="23" spans="4:15" ht="15" thickBot="1">
      <c r="D23" s="116"/>
      <c r="E23" s="117"/>
      <c r="F23" s="117"/>
      <c r="G23" s="117"/>
      <c r="H23" s="117"/>
      <c r="I23" s="117"/>
      <c r="J23" s="117"/>
      <c r="K23" s="117"/>
      <c r="L23" s="117"/>
      <c r="M23" s="117"/>
      <c r="N23" s="117"/>
      <c r="O23" s="118"/>
    </row>
    <row r="24" spans="4:15" ht="49" customHeight="1">
      <c r="D24" s="98">
        <v>3</v>
      </c>
      <c r="E24" s="153" t="s">
        <v>34</v>
      </c>
      <c r="F24" s="120" t="s">
        <v>88</v>
      </c>
      <c r="G24" s="121"/>
      <c r="H24" s="121"/>
      <c r="I24" s="121"/>
      <c r="J24" s="121"/>
      <c r="K24" s="121"/>
      <c r="L24" s="121"/>
      <c r="M24" s="121"/>
      <c r="N24" s="121"/>
      <c r="O24" s="122"/>
    </row>
    <row r="25" spans="4:15" ht="15" thickBot="1">
      <c r="D25" s="99"/>
      <c r="E25" s="152"/>
      <c r="F25" s="123"/>
      <c r="G25" s="124"/>
      <c r="H25" s="124"/>
      <c r="I25" s="124"/>
      <c r="J25" s="124"/>
      <c r="K25" s="124"/>
      <c r="L25" s="124"/>
      <c r="M25" s="124"/>
      <c r="N25" s="124"/>
      <c r="O25" s="125"/>
    </row>
    <row r="26" spans="4:15" ht="15" thickBot="1">
      <c r="D26" s="116"/>
      <c r="E26" s="117"/>
      <c r="F26" s="117"/>
      <c r="G26" s="117"/>
      <c r="H26" s="117"/>
      <c r="I26" s="117"/>
      <c r="J26" s="117"/>
      <c r="K26" s="117"/>
      <c r="L26" s="117"/>
      <c r="M26" s="117"/>
      <c r="N26" s="117"/>
      <c r="O26" s="118"/>
    </row>
    <row r="27" spans="4:15" ht="14" customHeight="1">
      <c r="D27" s="98">
        <v>4</v>
      </c>
      <c r="E27" s="140" t="s">
        <v>86</v>
      </c>
      <c r="F27" s="142" t="s">
        <v>96</v>
      </c>
      <c r="G27" s="143"/>
      <c r="H27" s="143"/>
      <c r="I27" s="143"/>
      <c r="J27" s="143"/>
      <c r="K27" s="143"/>
      <c r="L27" s="143"/>
      <c r="M27" s="143"/>
      <c r="N27" s="143"/>
      <c r="O27" s="144"/>
    </row>
    <row r="28" spans="4:15" ht="63" customHeight="1" thickBot="1">
      <c r="D28" s="99"/>
      <c r="E28" s="141"/>
      <c r="F28" s="145"/>
      <c r="G28" s="146"/>
      <c r="H28" s="146"/>
      <c r="I28" s="146"/>
      <c r="J28" s="146"/>
      <c r="K28" s="146"/>
      <c r="L28" s="146"/>
      <c r="M28" s="146"/>
      <c r="N28" s="146"/>
      <c r="O28" s="147"/>
    </row>
    <row r="29" spans="4:15" ht="15" thickBot="1">
      <c r="D29" s="116"/>
      <c r="E29" s="117"/>
      <c r="F29" s="117"/>
      <c r="G29" s="117"/>
      <c r="H29" s="117"/>
      <c r="I29" s="117"/>
      <c r="J29" s="117"/>
      <c r="K29" s="117"/>
      <c r="L29" s="117"/>
      <c r="M29" s="117"/>
      <c r="N29" s="117"/>
      <c r="O29" s="118"/>
    </row>
    <row r="30" spans="4:15" ht="14" customHeight="1">
      <c r="D30" s="98">
        <v>5</v>
      </c>
      <c r="E30" s="148" t="s">
        <v>80</v>
      </c>
      <c r="F30" s="150" t="s">
        <v>97</v>
      </c>
      <c r="G30" s="121"/>
      <c r="H30" s="121"/>
      <c r="I30" s="121"/>
      <c r="J30" s="121"/>
      <c r="K30" s="121"/>
      <c r="L30" s="121"/>
      <c r="M30" s="121"/>
      <c r="N30" s="121"/>
      <c r="O30" s="122"/>
    </row>
    <row r="31" spans="4:15" ht="15" thickBot="1">
      <c r="D31" s="99"/>
      <c r="E31" s="149"/>
      <c r="F31" s="151"/>
      <c r="G31" s="135"/>
      <c r="H31" s="135"/>
      <c r="I31" s="135"/>
      <c r="J31" s="135"/>
      <c r="K31" s="135"/>
      <c r="L31" s="135"/>
      <c r="M31" s="135"/>
      <c r="N31" s="135"/>
      <c r="O31" s="136"/>
    </row>
    <row r="34" spans="4:9" ht="15" thickBot="1"/>
    <row r="35" spans="4:9">
      <c r="D35" s="104" t="s">
        <v>99</v>
      </c>
      <c r="E35" s="105"/>
      <c r="F35" s="105"/>
      <c r="G35" s="105"/>
      <c r="H35" s="105"/>
      <c r="I35" s="106"/>
    </row>
    <row r="36" spans="4:9" ht="15" thickBot="1">
      <c r="D36" s="107"/>
      <c r="E36" s="108"/>
      <c r="F36" s="108"/>
      <c r="G36" s="108"/>
      <c r="H36" s="108"/>
      <c r="I36" s="109"/>
    </row>
    <row r="37" spans="4:9" ht="15" thickBot="1">
      <c r="D37" s="89" t="s">
        <v>98</v>
      </c>
      <c r="E37" s="119" t="s">
        <v>100</v>
      </c>
      <c r="F37" s="97"/>
      <c r="G37" s="96" t="s">
        <v>102</v>
      </c>
      <c r="H37" s="96"/>
      <c r="I37" s="97"/>
    </row>
    <row r="38" spans="4:9">
      <c r="D38" s="98">
        <v>1</v>
      </c>
      <c r="E38" s="100" t="s">
        <v>103</v>
      </c>
      <c r="F38" s="101"/>
      <c r="G38" s="110" t="s">
        <v>104</v>
      </c>
      <c r="H38" s="111"/>
      <c r="I38" s="112"/>
    </row>
    <row r="39" spans="4:9" ht="15" thickBot="1">
      <c r="D39" s="99"/>
      <c r="E39" s="102"/>
      <c r="F39" s="103"/>
      <c r="G39" s="113"/>
      <c r="H39" s="114"/>
      <c r="I39" s="115"/>
    </row>
    <row r="40" spans="4:9">
      <c r="D40" s="98">
        <v>2</v>
      </c>
      <c r="E40" s="100" t="s">
        <v>101</v>
      </c>
      <c r="F40" s="101"/>
      <c r="G40" s="110" t="s">
        <v>105</v>
      </c>
      <c r="H40" s="111"/>
      <c r="I40" s="112"/>
    </row>
    <row r="41" spans="4:9" ht="15" thickBot="1">
      <c r="D41" s="99"/>
      <c r="E41" s="102"/>
      <c r="F41" s="103"/>
      <c r="G41" s="113"/>
      <c r="H41" s="114"/>
      <c r="I41" s="115"/>
    </row>
    <row r="42" spans="4:9" ht="15" customHeight="1">
      <c r="D42" s="98">
        <v>3</v>
      </c>
      <c r="E42" s="100" t="s">
        <v>106</v>
      </c>
      <c r="F42" s="101"/>
      <c r="G42" s="90" t="s">
        <v>108</v>
      </c>
      <c r="H42" s="91"/>
      <c r="I42" s="92"/>
    </row>
    <row r="43" spans="4:9" ht="15" thickBot="1">
      <c r="D43" s="99"/>
      <c r="E43" s="102"/>
      <c r="F43" s="103"/>
      <c r="G43" s="93"/>
      <c r="H43" s="94"/>
      <c r="I43" s="95"/>
    </row>
    <row r="44" spans="4:9">
      <c r="D44" s="98">
        <v>4</v>
      </c>
      <c r="E44" s="100" t="s">
        <v>107</v>
      </c>
      <c r="F44" s="101"/>
      <c r="G44" s="90" t="s">
        <v>109</v>
      </c>
      <c r="H44" s="91"/>
      <c r="I44" s="92"/>
    </row>
    <row r="45" spans="4:9" ht="15" thickBot="1">
      <c r="D45" s="99"/>
      <c r="E45" s="102"/>
      <c r="F45" s="103"/>
      <c r="G45" s="93"/>
      <c r="H45" s="94"/>
      <c r="I45" s="95"/>
    </row>
  </sheetData>
  <mergeCells count="35">
    <mergeCell ref="E30:E31"/>
    <mergeCell ref="F30:O31"/>
    <mergeCell ref="E21:E22"/>
    <mergeCell ref="F21:O22"/>
    <mergeCell ref="E24:E25"/>
    <mergeCell ref="D26:O26"/>
    <mergeCell ref="D29:O29"/>
    <mergeCell ref="E37:F37"/>
    <mergeCell ref="F24:O25"/>
    <mergeCell ref="F17:O17"/>
    <mergeCell ref="E18:E19"/>
    <mergeCell ref="F18:O19"/>
    <mergeCell ref="D20:O20"/>
    <mergeCell ref="D23:O23"/>
    <mergeCell ref="D18:D19"/>
    <mergeCell ref="D21:D22"/>
    <mergeCell ref="D24:D25"/>
    <mergeCell ref="D27:D28"/>
    <mergeCell ref="D30:D31"/>
    <mergeCell ref="E27:E28"/>
    <mergeCell ref="F27:O28"/>
    <mergeCell ref="G44:I45"/>
    <mergeCell ref="G37:I37"/>
    <mergeCell ref="D44:D45"/>
    <mergeCell ref="E44:F45"/>
    <mergeCell ref="D35:I36"/>
    <mergeCell ref="D38:D39"/>
    <mergeCell ref="E38:F39"/>
    <mergeCell ref="D40:D41"/>
    <mergeCell ref="E40:F41"/>
    <mergeCell ref="D42:D43"/>
    <mergeCell ref="E42:F43"/>
    <mergeCell ref="G38:I39"/>
    <mergeCell ref="G40:I41"/>
    <mergeCell ref="G42:I43"/>
  </mergeCells>
  <hyperlinks>
    <hyperlink ref="E21:E22" location="'Cost of Equity'!A1" display="Cost of Equity" xr:uid="{B0481621-3801-9649-B4C4-3726C0B76EF7}"/>
    <hyperlink ref="E24:E25" location="WACC!A1" display="WACC" xr:uid="{0A9A5971-DEA7-5548-9847-1C94A0D02F22}"/>
    <hyperlink ref="E27:E28" location="Exhibits!A1" display="WACC v/s Beta" xr:uid="{CED5EA7E-F7B9-A74A-B1EB-60D44F02102F}"/>
    <hyperlink ref="E18:E19" location="WACC!A1" display="Cost of Debt" xr:uid="{4F45740B-2B40-B34A-94A8-1EFB47032298}"/>
    <hyperlink ref="E30:E31" location="Exhibits!A1" display="Exhibits" xr:uid="{2B4ADAA2-6C46-794A-AD56-9788656B7B6C}"/>
    <hyperlink ref="E40" r:id="rId1" xr:uid="{080EACE7-F598-6047-99D9-27C0467CF25F}"/>
    <hyperlink ref="E44:F45" r:id="rId2" display="NSE 50 (Index) Historical Data" xr:uid="{24B5C88A-2EE4-E148-BB5C-CA68D9A6FBEE}"/>
  </hyperlinks>
  <pageMargins left="0.7" right="0.7" top="0.75" bottom="0.75" header="0.3" footer="0.3"/>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J1235"/>
  <sheetViews>
    <sheetView zoomScale="131" workbookViewId="0"/>
  </sheetViews>
  <sheetFormatPr baseColWidth="10" defaultColWidth="8.83203125" defaultRowHeight="15"/>
  <cols>
    <col min="1" max="1" width="48" customWidth="1"/>
    <col min="2" max="2" width="55.5" bestFit="1" customWidth="1"/>
    <col min="10" max="10" width="9.6640625" customWidth="1"/>
  </cols>
  <sheetData>
    <row r="1" spans="1:10" ht="16" thickBot="1">
      <c r="C1" s="60">
        <v>2019</v>
      </c>
      <c r="D1" s="60">
        <v>2020</v>
      </c>
      <c r="E1" s="60">
        <v>2021</v>
      </c>
      <c r="F1" s="60">
        <v>2022</v>
      </c>
      <c r="G1" s="59">
        <v>2023</v>
      </c>
      <c r="H1" s="33"/>
    </row>
    <row r="2" spans="1:10" ht="16" thickBot="1">
      <c r="A2" s="54" t="s">
        <v>0</v>
      </c>
      <c r="B2" s="55" t="s">
        <v>11</v>
      </c>
      <c r="C2" s="56"/>
      <c r="D2" s="56"/>
      <c r="E2" s="56"/>
      <c r="F2" s="56"/>
      <c r="G2" s="57"/>
      <c r="H2" s="156" t="s">
        <v>111</v>
      </c>
      <c r="I2" s="157"/>
      <c r="J2" s="157"/>
    </row>
    <row r="3" spans="1:10">
      <c r="A3" s="37" t="s">
        <v>1</v>
      </c>
      <c r="B3" s="37" t="s">
        <v>40</v>
      </c>
      <c r="C3" s="37">
        <v>0</v>
      </c>
      <c r="D3" s="37">
        <v>0</v>
      </c>
      <c r="E3" s="37">
        <v>0</v>
      </c>
      <c r="F3" s="37">
        <v>0</v>
      </c>
      <c r="G3" s="37">
        <v>0</v>
      </c>
      <c r="H3" s="27" t="s">
        <v>61</v>
      </c>
    </row>
    <row r="4" spans="1:10">
      <c r="A4" s="38" t="s">
        <v>2</v>
      </c>
      <c r="B4" s="38" t="s">
        <v>40</v>
      </c>
      <c r="C4" s="38">
        <v>13997.39</v>
      </c>
      <c r="D4" s="38">
        <v>16813.3</v>
      </c>
      <c r="E4" s="38">
        <v>16751.71</v>
      </c>
      <c r="F4" s="38">
        <v>16357.95</v>
      </c>
      <c r="G4" s="38">
        <v>16706.45</v>
      </c>
      <c r="H4" s="27" t="s">
        <v>62</v>
      </c>
    </row>
    <row r="5" spans="1:10">
      <c r="A5" s="38" t="s">
        <v>3</v>
      </c>
      <c r="B5" s="38"/>
      <c r="C5" s="38">
        <f t="shared" ref="C5:F5" si="0">C3+C4</f>
        <v>13997.39</v>
      </c>
      <c r="D5" s="38">
        <f t="shared" si="0"/>
        <v>16813.3</v>
      </c>
      <c r="E5" s="38">
        <f t="shared" si="0"/>
        <v>16751.71</v>
      </c>
      <c r="F5" s="38">
        <f t="shared" si="0"/>
        <v>16357.95</v>
      </c>
      <c r="G5" s="38">
        <f t="shared" ref="G5" si="1">G3+G4</f>
        <v>16706.45</v>
      </c>
      <c r="H5" s="27" t="s">
        <v>63</v>
      </c>
    </row>
    <row r="6" spans="1:10">
      <c r="H6" s="33"/>
    </row>
    <row r="7" spans="1:10">
      <c r="A7" s="38" t="s">
        <v>4</v>
      </c>
      <c r="C7" s="38">
        <f t="shared" ref="C7:F7" si="2">C3/C5</f>
        <v>0</v>
      </c>
      <c r="D7" s="38">
        <f t="shared" si="2"/>
        <v>0</v>
      </c>
      <c r="E7" s="38">
        <f t="shared" si="2"/>
        <v>0</v>
      </c>
      <c r="F7" s="38">
        <f t="shared" si="2"/>
        <v>0</v>
      </c>
      <c r="G7" s="38">
        <f t="shared" ref="G7" si="3">G3/G5</f>
        <v>0</v>
      </c>
      <c r="H7" s="27" t="s">
        <v>64</v>
      </c>
    </row>
    <row r="8" spans="1:10">
      <c r="A8" s="38" t="s">
        <v>5</v>
      </c>
      <c r="C8" s="38">
        <f t="shared" ref="C8:F8" si="4">C4/C5</f>
        <v>1</v>
      </c>
      <c r="D8" s="38">
        <f t="shared" si="4"/>
        <v>1</v>
      </c>
      <c r="E8" s="38">
        <f t="shared" si="4"/>
        <v>1</v>
      </c>
      <c r="F8" s="38">
        <f t="shared" si="4"/>
        <v>1</v>
      </c>
      <c r="G8" s="38">
        <f t="shared" ref="G8" si="5">G4/G5</f>
        <v>1</v>
      </c>
      <c r="H8" s="27" t="s">
        <v>65</v>
      </c>
    </row>
    <row r="9" spans="1:10">
      <c r="A9" s="38" t="s">
        <v>6</v>
      </c>
      <c r="C9" s="38">
        <f t="shared" ref="C9:F9" si="6">C7+C8</f>
        <v>1</v>
      </c>
      <c r="D9" s="38">
        <f t="shared" si="6"/>
        <v>1</v>
      </c>
      <c r="E9" s="38">
        <f t="shared" si="6"/>
        <v>1</v>
      </c>
      <c r="F9" s="38">
        <f t="shared" si="6"/>
        <v>1</v>
      </c>
      <c r="G9" s="38">
        <f t="shared" ref="G9" si="7">G7+G8</f>
        <v>1</v>
      </c>
      <c r="H9" s="33"/>
    </row>
    <row r="10" spans="1:10">
      <c r="A10" s="38" t="s">
        <v>7</v>
      </c>
      <c r="C10" s="38">
        <f t="shared" ref="C10:F10" si="8">(C3/C4)*100</f>
        <v>0</v>
      </c>
      <c r="D10" s="38">
        <f t="shared" si="8"/>
        <v>0</v>
      </c>
      <c r="E10" s="38">
        <f t="shared" si="8"/>
        <v>0</v>
      </c>
      <c r="F10" s="38">
        <f t="shared" si="8"/>
        <v>0</v>
      </c>
      <c r="G10" s="38">
        <f t="shared" ref="G10" si="9">(G3/G4)*100</f>
        <v>0</v>
      </c>
      <c r="H10" s="27" t="s">
        <v>66</v>
      </c>
    </row>
    <row r="11" spans="1:10" ht="16" thickBot="1">
      <c r="H11" s="33"/>
    </row>
    <row r="12" spans="1:10" ht="16" thickBot="1">
      <c r="A12" s="54" t="s">
        <v>8</v>
      </c>
      <c r="B12" s="55" t="s">
        <v>11</v>
      </c>
      <c r="C12" s="56"/>
      <c r="D12" s="56"/>
      <c r="E12" s="56"/>
      <c r="F12" s="56"/>
      <c r="G12" s="57"/>
      <c r="H12" s="33"/>
    </row>
    <row r="13" spans="1:10">
      <c r="A13" s="37" t="s">
        <v>9</v>
      </c>
      <c r="B13" s="37" t="s">
        <v>41</v>
      </c>
      <c r="C13" s="37">
        <v>0</v>
      </c>
      <c r="D13" s="37">
        <v>0</v>
      </c>
      <c r="E13" s="37">
        <v>0</v>
      </c>
      <c r="F13" s="37">
        <v>0</v>
      </c>
      <c r="G13" s="37">
        <v>0</v>
      </c>
      <c r="H13" s="27" t="s">
        <v>71</v>
      </c>
    </row>
    <row r="14" spans="1:10">
      <c r="A14" s="38" t="s">
        <v>10</v>
      </c>
      <c r="B14" s="38" t="s">
        <v>13</v>
      </c>
      <c r="C14" s="38">
        <v>0.34949999999999998</v>
      </c>
      <c r="D14" s="38">
        <v>0.25169999999999998</v>
      </c>
      <c r="E14" s="38">
        <v>0.2571</v>
      </c>
      <c r="F14" s="38">
        <v>0.25168000000000001</v>
      </c>
      <c r="G14" s="38">
        <v>0.25168000000000001</v>
      </c>
      <c r="H14" s="33"/>
    </row>
    <row r="15" spans="1:10">
      <c r="A15" s="38" t="s">
        <v>12</v>
      </c>
      <c r="C15" s="38">
        <f>C13*(1-C14)</f>
        <v>0</v>
      </c>
      <c r="D15" s="38">
        <f t="shared" ref="D15:F15" si="10">D13*(1-D14)</f>
        <v>0</v>
      </c>
      <c r="E15" s="38">
        <f t="shared" si="10"/>
        <v>0</v>
      </c>
      <c r="F15" s="38">
        <f t="shared" si="10"/>
        <v>0</v>
      </c>
      <c r="G15" s="38">
        <f>G13*(1-G14)</f>
        <v>0</v>
      </c>
      <c r="H15" s="27" t="s">
        <v>67</v>
      </c>
    </row>
    <row r="16" spans="1:10" ht="16" thickBot="1">
      <c r="H16" s="33"/>
    </row>
    <row r="17" spans="1:8" ht="16" thickBot="1">
      <c r="A17" s="54" t="s">
        <v>14</v>
      </c>
      <c r="B17" s="55" t="s">
        <v>11</v>
      </c>
      <c r="C17" s="56"/>
      <c r="D17" s="56"/>
      <c r="E17" s="56"/>
      <c r="F17" s="56"/>
      <c r="G17" s="57"/>
      <c r="H17" s="33"/>
    </row>
    <row r="18" spans="1:8">
      <c r="A18" s="37" t="s">
        <v>14</v>
      </c>
      <c r="B18" s="37" t="s">
        <v>33</v>
      </c>
      <c r="C18" s="61">
        <f>'Cost of Equity'!I9</f>
        <v>7.0356934956682743E-2</v>
      </c>
      <c r="D18" s="61">
        <f>'Cost of Equity'!J9</f>
        <v>-0.16098818647392918</v>
      </c>
      <c r="E18" s="61">
        <f>'Cost of Equity'!K9</f>
        <v>0.57684879285971336</v>
      </c>
      <c r="F18" s="61">
        <f>'Cost of Equity'!L9</f>
        <v>0.15759098560079082</v>
      </c>
      <c r="G18" s="61">
        <f>'Cost of Equity'!M9</f>
        <v>-6.3973791227278642E-4</v>
      </c>
      <c r="H18" s="33"/>
    </row>
    <row r="19" spans="1:8" ht="16" thickBot="1">
      <c r="H19" s="33"/>
    </row>
    <row r="20" spans="1:8" ht="16" thickBot="1">
      <c r="A20" s="58" t="s">
        <v>34</v>
      </c>
      <c r="B20" s="56"/>
      <c r="C20" s="56">
        <f t="shared" ref="C20:F20" si="11">(C7*C15)+(C8*C18)</f>
        <v>7.0356934956682743E-2</v>
      </c>
      <c r="D20" s="56">
        <f t="shared" si="11"/>
        <v>-0.16098818647392918</v>
      </c>
      <c r="E20" s="56">
        <f t="shared" si="11"/>
        <v>0.57684879285971336</v>
      </c>
      <c r="F20" s="56">
        <f t="shared" si="11"/>
        <v>0.15759098560079082</v>
      </c>
      <c r="G20" s="57">
        <f t="shared" ref="G20" si="12">(G7*G15)+(G8*G18)</f>
        <v>-6.3973791227278642E-4</v>
      </c>
      <c r="H20" s="33" t="s">
        <v>110</v>
      </c>
    </row>
    <row r="21" spans="1:8">
      <c r="A21" s="37" t="s">
        <v>35</v>
      </c>
      <c r="B21" s="37"/>
      <c r="C21" s="37">
        <v>10562.42</v>
      </c>
      <c r="D21" s="37">
        <v>11299.26</v>
      </c>
      <c r="E21" s="37">
        <v>7673.98</v>
      </c>
      <c r="F21" s="37">
        <v>11356.84</v>
      </c>
      <c r="G21" s="37">
        <v>15093.51</v>
      </c>
      <c r="H21" s="27" t="s">
        <v>69</v>
      </c>
    </row>
    <row r="22" spans="1:8" ht="16" thickBot="1">
      <c r="A22" s="39" t="s">
        <v>36</v>
      </c>
      <c r="B22" s="39"/>
      <c r="C22" s="39">
        <f>26.25+C21</f>
        <v>10588.67</v>
      </c>
      <c r="D22" s="39">
        <f>54.39+D21</f>
        <v>11353.65</v>
      </c>
      <c r="E22" s="39">
        <f>19.67+E21</f>
        <v>7693.65</v>
      </c>
      <c r="F22" s="39">
        <f>20.83+F21</f>
        <v>11377.67</v>
      </c>
      <c r="G22" s="39">
        <f>42.94+G21</f>
        <v>15136.45</v>
      </c>
      <c r="H22" s="27" t="s">
        <v>68</v>
      </c>
    </row>
    <row r="23" spans="1:8" ht="16" thickBot="1">
      <c r="A23" s="62" t="s">
        <v>45</v>
      </c>
      <c r="B23" s="63" t="s">
        <v>46</v>
      </c>
      <c r="C23" s="154" t="s">
        <v>70</v>
      </c>
      <c r="D23" s="154"/>
      <c r="E23" s="154"/>
      <c r="F23" s="154"/>
      <c r="G23" s="155"/>
      <c r="H23" s="33"/>
    </row>
    <row r="24" spans="1:8">
      <c r="H24" s="33"/>
    </row>
    <row r="25" spans="1:8">
      <c r="H25" s="33"/>
    </row>
    <row r="26" spans="1:8">
      <c r="H26" s="33"/>
    </row>
    <row r="27" spans="1:8">
      <c r="H27" s="33"/>
    </row>
    <row r="28" spans="1:8">
      <c r="H28" s="33"/>
    </row>
    <row r="29" spans="1:8">
      <c r="H29" s="33"/>
    </row>
    <row r="30" spans="1:8">
      <c r="H30" s="33"/>
    </row>
    <row r="31" spans="1:8">
      <c r="H31" s="33"/>
    </row>
    <row r="32" spans="1:8">
      <c r="H32" s="33"/>
    </row>
    <row r="33" spans="8:8">
      <c r="H33" s="33"/>
    </row>
    <row r="34" spans="8:8">
      <c r="H34" s="33"/>
    </row>
    <row r="35" spans="8:8">
      <c r="H35" s="33"/>
    </row>
    <row r="36" spans="8:8">
      <c r="H36" s="33"/>
    </row>
    <row r="37" spans="8:8">
      <c r="H37" s="33"/>
    </row>
    <row r="38" spans="8:8">
      <c r="H38" s="33"/>
    </row>
    <row r="39" spans="8:8">
      <c r="H39" s="33"/>
    </row>
    <row r="40" spans="8:8">
      <c r="H40" s="33"/>
    </row>
    <row r="41" spans="8:8">
      <c r="H41" s="33"/>
    </row>
    <row r="42" spans="8:8">
      <c r="H42" s="33"/>
    </row>
    <row r="43" spans="8:8">
      <c r="H43" s="33"/>
    </row>
    <row r="44" spans="8:8">
      <c r="H44" s="33"/>
    </row>
    <row r="45" spans="8:8">
      <c r="H45" s="33"/>
    </row>
    <row r="46" spans="8:8">
      <c r="H46" s="33"/>
    </row>
    <row r="47" spans="8:8">
      <c r="H47" s="33"/>
    </row>
    <row r="48" spans="8:8">
      <c r="H48" s="33"/>
    </row>
    <row r="49" spans="8:8">
      <c r="H49" s="33"/>
    </row>
    <row r="50" spans="8:8">
      <c r="H50" s="33"/>
    </row>
    <row r="51" spans="8:8">
      <c r="H51" s="33"/>
    </row>
    <row r="52" spans="8:8">
      <c r="H52" s="33"/>
    </row>
    <row r="53" spans="8:8">
      <c r="H53" s="33"/>
    </row>
    <row r="54" spans="8:8">
      <c r="H54" s="33"/>
    </row>
    <row r="55" spans="8:8">
      <c r="H55" s="33"/>
    </row>
    <row r="56" spans="8:8">
      <c r="H56" s="33"/>
    </row>
    <row r="57" spans="8:8">
      <c r="H57" s="33"/>
    </row>
    <row r="58" spans="8:8">
      <c r="H58" s="33"/>
    </row>
    <row r="59" spans="8:8">
      <c r="H59" s="33"/>
    </row>
    <row r="60" spans="8:8">
      <c r="H60" s="33"/>
    </row>
    <row r="61" spans="8:8">
      <c r="H61" s="33"/>
    </row>
    <row r="62" spans="8:8">
      <c r="H62" s="33"/>
    </row>
    <row r="63" spans="8:8">
      <c r="H63" s="33"/>
    </row>
    <row r="64" spans="8:8">
      <c r="H64" s="33"/>
    </row>
    <row r="65" spans="8:8">
      <c r="H65" s="33"/>
    </row>
    <row r="66" spans="8:8">
      <c r="H66" s="33"/>
    </row>
    <row r="67" spans="8:8">
      <c r="H67" s="33"/>
    </row>
    <row r="68" spans="8:8">
      <c r="H68" s="33"/>
    </row>
    <row r="69" spans="8:8">
      <c r="H69" s="33"/>
    </row>
    <row r="70" spans="8:8">
      <c r="H70" s="33"/>
    </row>
    <row r="71" spans="8:8">
      <c r="H71" s="33"/>
    </row>
    <row r="72" spans="8:8">
      <c r="H72" s="33"/>
    </row>
    <row r="73" spans="8:8">
      <c r="H73" s="33"/>
    </row>
    <row r="74" spans="8:8">
      <c r="H74" s="33"/>
    </row>
    <row r="75" spans="8:8">
      <c r="H75" s="33"/>
    </row>
    <row r="76" spans="8:8">
      <c r="H76" s="33"/>
    </row>
    <row r="77" spans="8:8">
      <c r="H77" s="33"/>
    </row>
    <row r="78" spans="8:8">
      <c r="H78" s="33"/>
    </row>
    <row r="79" spans="8:8">
      <c r="H79" s="33"/>
    </row>
    <row r="80" spans="8:8">
      <c r="H80" s="33"/>
    </row>
    <row r="81" spans="8:8">
      <c r="H81" s="33"/>
    </row>
    <row r="82" spans="8:8">
      <c r="H82" s="33"/>
    </row>
    <row r="83" spans="8:8">
      <c r="H83" s="33"/>
    </row>
    <row r="84" spans="8:8">
      <c r="H84" s="33"/>
    </row>
    <row r="85" spans="8:8">
      <c r="H85" s="33"/>
    </row>
    <row r="86" spans="8:8">
      <c r="H86" s="33"/>
    </row>
    <row r="87" spans="8:8">
      <c r="H87" s="33"/>
    </row>
    <row r="88" spans="8:8">
      <c r="H88" s="33"/>
    </row>
    <row r="89" spans="8:8">
      <c r="H89" s="33"/>
    </row>
    <row r="90" spans="8:8">
      <c r="H90" s="33"/>
    </row>
    <row r="91" spans="8:8">
      <c r="H91" s="33"/>
    </row>
    <row r="92" spans="8:8">
      <c r="H92" s="33"/>
    </row>
    <row r="93" spans="8:8">
      <c r="H93" s="33"/>
    </row>
    <row r="94" spans="8:8">
      <c r="H94" s="33"/>
    </row>
    <row r="95" spans="8:8">
      <c r="H95" s="33"/>
    </row>
    <row r="96" spans="8:8">
      <c r="H96" s="33"/>
    </row>
    <row r="97" spans="8:8">
      <c r="H97" s="33"/>
    </row>
    <row r="98" spans="8:8">
      <c r="H98" s="33"/>
    </row>
    <row r="99" spans="8:8">
      <c r="H99" s="33"/>
    </row>
    <row r="100" spans="8:8">
      <c r="H100" s="33"/>
    </row>
    <row r="101" spans="8:8">
      <c r="H101" s="33"/>
    </row>
    <row r="102" spans="8:8">
      <c r="H102" s="33"/>
    </row>
    <row r="103" spans="8:8">
      <c r="H103" s="33"/>
    </row>
    <row r="104" spans="8:8">
      <c r="H104" s="33"/>
    </row>
    <row r="105" spans="8:8">
      <c r="H105" s="33"/>
    </row>
    <row r="106" spans="8:8">
      <c r="H106" s="33"/>
    </row>
    <row r="107" spans="8:8">
      <c r="H107" s="33"/>
    </row>
    <row r="108" spans="8:8">
      <c r="H108" s="33"/>
    </row>
    <row r="109" spans="8:8">
      <c r="H109" s="33"/>
    </row>
    <row r="110" spans="8:8">
      <c r="H110" s="33"/>
    </row>
    <row r="111" spans="8:8">
      <c r="H111" s="33"/>
    </row>
    <row r="112" spans="8:8">
      <c r="H112" s="33"/>
    </row>
    <row r="113" spans="8:8">
      <c r="H113" s="33"/>
    </row>
    <row r="114" spans="8:8">
      <c r="H114" s="33"/>
    </row>
    <row r="115" spans="8:8">
      <c r="H115" s="33"/>
    </row>
    <row r="116" spans="8:8">
      <c r="H116" s="33"/>
    </row>
    <row r="117" spans="8:8">
      <c r="H117" s="33"/>
    </row>
    <row r="118" spans="8:8">
      <c r="H118" s="33"/>
    </row>
    <row r="119" spans="8:8">
      <c r="H119" s="33"/>
    </row>
    <row r="120" spans="8:8">
      <c r="H120" s="33"/>
    </row>
    <row r="121" spans="8:8">
      <c r="H121" s="33"/>
    </row>
    <row r="122" spans="8:8">
      <c r="H122" s="33"/>
    </row>
    <row r="123" spans="8:8">
      <c r="H123" s="33"/>
    </row>
    <row r="124" spans="8:8">
      <c r="H124" s="33"/>
    </row>
    <row r="125" spans="8:8">
      <c r="H125" s="33"/>
    </row>
    <row r="126" spans="8:8">
      <c r="H126" s="33"/>
    </row>
    <row r="127" spans="8:8">
      <c r="H127" s="33"/>
    </row>
    <row r="128" spans="8:8">
      <c r="H128" s="33"/>
    </row>
    <row r="129" spans="8:8">
      <c r="H129" s="33"/>
    </row>
    <row r="130" spans="8:8">
      <c r="H130" s="33"/>
    </row>
    <row r="131" spans="8:8">
      <c r="H131" s="33"/>
    </row>
    <row r="132" spans="8:8">
      <c r="H132" s="33"/>
    </row>
    <row r="133" spans="8:8">
      <c r="H133" s="33"/>
    </row>
    <row r="134" spans="8:8">
      <c r="H134" s="33"/>
    </row>
    <row r="135" spans="8:8">
      <c r="H135" s="33"/>
    </row>
    <row r="136" spans="8:8">
      <c r="H136" s="33"/>
    </row>
    <row r="137" spans="8:8">
      <c r="H137" s="33"/>
    </row>
    <row r="138" spans="8:8">
      <c r="H138" s="33"/>
    </row>
    <row r="139" spans="8:8">
      <c r="H139" s="33"/>
    </row>
    <row r="140" spans="8:8">
      <c r="H140" s="33"/>
    </row>
    <row r="141" spans="8:8">
      <c r="H141" s="33"/>
    </row>
    <row r="142" spans="8:8">
      <c r="H142" s="33"/>
    </row>
    <row r="143" spans="8:8">
      <c r="H143" s="33"/>
    </row>
    <row r="144" spans="8:8">
      <c r="H144" s="33"/>
    </row>
    <row r="145" spans="8:8">
      <c r="H145" s="33"/>
    </row>
    <row r="146" spans="8:8">
      <c r="H146" s="33"/>
    </row>
    <row r="147" spans="8:8">
      <c r="H147" s="33"/>
    </row>
    <row r="148" spans="8:8">
      <c r="H148" s="33"/>
    </row>
    <row r="149" spans="8:8">
      <c r="H149" s="33"/>
    </row>
    <row r="150" spans="8:8">
      <c r="H150" s="33"/>
    </row>
    <row r="151" spans="8:8">
      <c r="H151" s="33"/>
    </row>
    <row r="152" spans="8:8">
      <c r="H152" s="33"/>
    </row>
    <row r="153" spans="8:8">
      <c r="H153" s="33"/>
    </row>
    <row r="154" spans="8:8">
      <c r="H154" s="33"/>
    </row>
    <row r="155" spans="8:8">
      <c r="H155" s="33"/>
    </row>
    <row r="156" spans="8:8">
      <c r="H156" s="33"/>
    </row>
    <row r="157" spans="8:8">
      <c r="H157" s="33"/>
    </row>
    <row r="158" spans="8:8">
      <c r="H158" s="33"/>
    </row>
    <row r="159" spans="8:8">
      <c r="H159" s="33"/>
    </row>
    <row r="160" spans="8:8">
      <c r="H160" s="33"/>
    </row>
    <row r="161" spans="8:8">
      <c r="H161" s="33"/>
    </row>
    <row r="162" spans="8:8">
      <c r="H162" s="33"/>
    </row>
    <row r="163" spans="8:8">
      <c r="H163" s="33"/>
    </row>
    <row r="164" spans="8:8">
      <c r="H164" s="33"/>
    </row>
    <row r="165" spans="8:8">
      <c r="H165" s="33"/>
    </row>
    <row r="166" spans="8:8">
      <c r="H166" s="33"/>
    </row>
    <row r="167" spans="8:8">
      <c r="H167" s="33"/>
    </row>
    <row r="168" spans="8:8">
      <c r="H168" s="33"/>
    </row>
    <row r="169" spans="8:8">
      <c r="H169" s="33"/>
    </row>
    <row r="170" spans="8:8">
      <c r="H170" s="33"/>
    </row>
    <row r="171" spans="8:8">
      <c r="H171" s="33"/>
    </row>
    <row r="172" spans="8:8">
      <c r="H172" s="33"/>
    </row>
    <row r="173" spans="8:8">
      <c r="H173" s="33"/>
    </row>
    <row r="174" spans="8:8">
      <c r="H174" s="33"/>
    </row>
    <row r="175" spans="8:8">
      <c r="H175" s="33"/>
    </row>
    <row r="176" spans="8:8">
      <c r="H176" s="33"/>
    </row>
    <row r="177" spans="8:8">
      <c r="H177" s="33"/>
    </row>
    <row r="178" spans="8:8">
      <c r="H178" s="33"/>
    </row>
    <row r="179" spans="8:8">
      <c r="H179" s="33"/>
    </row>
    <row r="180" spans="8:8">
      <c r="H180" s="33"/>
    </row>
    <row r="181" spans="8:8">
      <c r="H181" s="33"/>
    </row>
    <row r="182" spans="8:8">
      <c r="H182" s="33"/>
    </row>
    <row r="183" spans="8:8">
      <c r="H183" s="33"/>
    </row>
    <row r="184" spans="8:8">
      <c r="H184" s="33"/>
    </row>
    <row r="185" spans="8:8">
      <c r="H185" s="33"/>
    </row>
    <row r="186" spans="8:8">
      <c r="H186" s="33"/>
    </row>
    <row r="187" spans="8:8">
      <c r="H187" s="33"/>
    </row>
    <row r="188" spans="8:8">
      <c r="H188" s="33"/>
    </row>
    <row r="189" spans="8:8">
      <c r="H189" s="33"/>
    </row>
    <row r="190" spans="8:8">
      <c r="H190" s="33"/>
    </row>
    <row r="191" spans="8:8">
      <c r="H191" s="33"/>
    </row>
    <row r="192" spans="8:8">
      <c r="H192" s="33"/>
    </row>
    <row r="193" spans="8:8">
      <c r="H193" s="33"/>
    </row>
    <row r="194" spans="8:8">
      <c r="H194" s="33"/>
    </row>
    <row r="195" spans="8:8">
      <c r="H195" s="33"/>
    </row>
    <row r="196" spans="8:8">
      <c r="H196" s="33"/>
    </row>
    <row r="197" spans="8:8">
      <c r="H197" s="33"/>
    </row>
    <row r="198" spans="8:8">
      <c r="H198" s="33"/>
    </row>
    <row r="199" spans="8:8">
      <c r="H199" s="33"/>
    </row>
    <row r="200" spans="8:8">
      <c r="H200" s="33"/>
    </row>
    <row r="201" spans="8:8">
      <c r="H201" s="33"/>
    </row>
    <row r="202" spans="8:8">
      <c r="H202" s="33"/>
    </row>
    <row r="203" spans="8:8">
      <c r="H203" s="33"/>
    </row>
    <row r="204" spans="8:8">
      <c r="H204" s="33"/>
    </row>
    <row r="205" spans="8:8">
      <c r="H205" s="33"/>
    </row>
    <row r="206" spans="8:8">
      <c r="H206" s="33"/>
    </row>
    <row r="207" spans="8:8">
      <c r="H207" s="33"/>
    </row>
    <row r="208" spans="8:8">
      <c r="H208" s="33"/>
    </row>
    <row r="209" spans="8:8">
      <c r="H209" s="33"/>
    </row>
    <row r="210" spans="8:8">
      <c r="H210" s="33"/>
    </row>
    <row r="211" spans="8:8">
      <c r="H211" s="33"/>
    </row>
    <row r="212" spans="8:8">
      <c r="H212" s="33"/>
    </row>
    <row r="213" spans="8:8">
      <c r="H213" s="33"/>
    </row>
    <row r="214" spans="8:8">
      <c r="H214" s="33"/>
    </row>
    <row r="215" spans="8:8">
      <c r="H215" s="33"/>
    </row>
    <row r="216" spans="8:8">
      <c r="H216" s="33"/>
    </row>
    <row r="217" spans="8:8">
      <c r="H217" s="33"/>
    </row>
    <row r="218" spans="8:8">
      <c r="H218" s="33"/>
    </row>
    <row r="219" spans="8:8">
      <c r="H219" s="33"/>
    </row>
    <row r="220" spans="8:8">
      <c r="H220" s="33"/>
    </row>
    <row r="221" spans="8:8">
      <c r="H221" s="33"/>
    </row>
    <row r="222" spans="8:8">
      <c r="H222" s="33"/>
    </row>
    <row r="223" spans="8:8">
      <c r="H223" s="33"/>
    </row>
    <row r="224" spans="8:8">
      <c r="H224" s="33"/>
    </row>
    <row r="225" spans="8:8">
      <c r="H225" s="33"/>
    </row>
    <row r="226" spans="8:8">
      <c r="H226" s="33"/>
    </row>
    <row r="227" spans="8:8">
      <c r="H227" s="33"/>
    </row>
    <row r="228" spans="8:8">
      <c r="H228" s="33"/>
    </row>
    <row r="229" spans="8:8">
      <c r="H229" s="33"/>
    </row>
    <row r="230" spans="8:8">
      <c r="H230" s="33"/>
    </row>
    <row r="231" spans="8:8">
      <c r="H231" s="33"/>
    </row>
    <row r="232" spans="8:8">
      <c r="H232" s="33"/>
    </row>
    <row r="233" spans="8:8">
      <c r="H233" s="33"/>
    </row>
    <row r="234" spans="8:8">
      <c r="H234" s="33"/>
    </row>
    <row r="235" spans="8:8">
      <c r="H235" s="33"/>
    </row>
    <row r="236" spans="8:8">
      <c r="H236" s="33"/>
    </row>
    <row r="237" spans="8:8">
      <c r="H237" s="33"/>
    </row>
    <row r="238" spans="8:8">
      <c r="H238" s="33"/>
    </row>
    <row r="239" spans="8:8">
      <c r="H239" s="33"/>
    </row>
    <row r="240" spans="8:8">
      <c r="H240" s="33"/>
    </row>
    <row r="241" spans="8:8">
      <c r="H241" s="33"/>
    </row>
    <row r="242" spans="8:8">
      <c r="H242" s="33"/>
    </row>
    <row r="243" spans="8:8">
      <c r="H243" s="33"/>
    </row>
    <row r="244" spans="8:8">
      <c r="H244" s="33"/>
    </row>
    <row r="245" spans="8:8">
      <c r="H245" s="33"/>
    </row>
    <row r="246" spans="8:8">
      <c r="H246" s="33"/>
    </row>
    <row r="247" spans="8:8">
      <c r="H247" s="33"/>
    </row>
    <row r="248" spans="8:8">
      <c r="H248" s="33"/>
    </row>
    <row r="249" spans="8:8">
      <c r="H249" s="33"/>
    </row>
    <row r="250" spans="8:8">
      <c r="H250" s="33"/>
    </row>
    <row r="251" spans="8:8">
      <c r="H251" s="33"/>
    </row>
    <row r="252" spans="8:8">
      <c r="H252" s="33"/>
    </row>
    <row r="253" spans="8:8">
      <c r="H253" s="33"/>
    </row>
    <row r="254" spans="8:8">
      <c r="H254" s="33"/>
    </row>
    <row r="255" spans="8:8">
      <c r="H255" s="33"/>
    </row>
    <row r="256" spans="8:8">
      <c r="H256" s="33"/>
    </row>
    <row r="257" spans="8:8">
      <c r="H257" s="33"/>
    </row>
    <row r="258" spans="8:8">
      <c r="H258" s="33"/>
    </row>
    <row r="259" spans="8:8">
      <c r="H259" s="33"/>
    </row>
    <row r="260" spans="8:8">
      <c r="H260" s="33"/>
    </row>
    <row r="261" spans="8:8">
      <c r="H261" s="33"/>
    </row>
    <row r="262" spans="8:8">
      <c r="H262" s="33"/>
    </row>
    <row r="263" spans="8:8">
      <c r="H263" s="33"/>
    </row>
    <row r="264" spans="8:8">
      <c r="H264" s="33"/>
    </row>
    <row r="265" spans="8:8">
      <c r="H265" s="33"/>
    </row>
    <row r="266" spans="8:8">
      <c r="H266" s="33"/>
    </row>
    <row r="267" spans="8:8">
      <c r="H267" s="33"/>
    </row>
    <row r="268" spans="8:8">
      <c r="H268" s="33"/>
    </row>
    <row r="269" spans="8:8">
      <c r="H269" s="33"/>
    </row>
    <row r="270" spans="8:8">
      <c r="H270" s="33"/>
    </row>
    <row r="271" spans="8:8">
      <c r="H271" s="33"/>
    </row>
    <row r="272" spans="8:8">
      <c r="H272" s="33"/>
    </row>
    <row r="273" spans="8:8">
      <c r="H273" s="33"/>
    </row>
    <row r="274" spans="8:8">
      <c r="H274" s="33"/>
    </row>
    <row r="275" spans="8:8">
      <c r="H275" s="33"/>
    </row>
    <row r="276" spans="8:8">
      <c r="H276" s="33"/>
    </row>
    <row r="277" spans="8:8">
      <c r="H277" s="33"/>
    </row>
    <row r="278" spans="8:8">
      <c r="H278" s="33"/>
    </row>
    <row r="279" spans="8:8">
      <c r="H279" s="33"/>
    </row>
    <row r="280" spans="8:8">
      <c r="H280" s="33"/>
    </row>
    <row r="281" spans="8:8">
      <c r="H281" s="33"/>
    </row>
    <row r="282" spans="8:8">
      <c r="H282" s="33"/>
    </row>
    <row r="283" spans="8:8">
      <c r="H283" s="33"/>
    </row>
    <row r="284" spans="8:8">
      <c r="H284" s="33"/>
    </row>
    <row r="285" spans="8:8">
      <c r="H285" s="33"/>
    </row>
    <row r="286" spans="8:8">
      <c r="H286" s="33"/>
    </row>
    <row r="287" spans="8:8">
      <c r="H287" s="33"/>
    </row>
    <row r="288" spans="8:8">
      <c r="H288" s="33"/>
    </row>
    <row r="289" spans="8:8">
      <c r="H289" s="33"/>
    </row>
    <row r="290" spans="8:8">
      <c r="H290" s="33"/>
    </row>
    <row r="291" spans="8:8">
      <c r="H291" s="33"/>
    </row>
    <row r="292" spans="8:8">
      <c r="H292" s="33"/>
    </row>
    <row r="293" spans="8:8">
      <c r="H293" s="33"/>
    </row>
    <row r="294" spans="8:8">
      <c r="H294" s="33"/>
    </row>
    <row r="295" spans="8:8">
      <c r="H295" s="33"/>
    </row>
    <row r="296" spans="8:8">
      <c r="H296" s="33"/>
    </row>
    <row r="297" spans="8:8">
      <c r="H297" s="33"/>
    </row>
    <row r="298" spans="8:8">
      <c r="H298" s="33"/>
    </row>
    <row r="299" spans="8:8">
      <c r="H299" s="33"/>
    </row>
    <row r="300" spans="8:8">
      <c r="H300" s="33"/>
    </row>
    <row r="301" spans="8:8">
      <c r="H301" s="33"/>
    </row>
    <row r="302" spans="8:8">
      <c r="H302" s="33"/>
    </row>
    <row r="303" spans="8:8">
      <c r="H303" s="33"/>
    </row>
    <row r="304" spans="8:8">
      <c r="H304" s="33"/>
    </row>
    <row r="305" spans="8:8">
      <c r="H305" s="33"/>
    </row>
    <row r="306" spans="8:8">
      <c r="H306" s="33"/>
    </row>
    <row r="307" spans="8:8">
      <c r="H307" s="33"/>
    </row>
    <row r="308" spans="8:8">
      <c r="H308" s="33"/>
    </row>
    <row r="309" spans="8:8">
      <c r="H309" s="33"/>
    </row>
    <row r="310" spans="8:8">
      <c r="H310" s="33"/>
    </row>
    <row r="311" spans="8:8">
      <c r="H311" s="33"/>
    </row>
    <row r="312" spans="8:8">
      <c r="H312" s="33"/>
    </row>
    <row r="313" spans="8:8">
      <c r="H313" s="33"/>
    </row>
    <row r="314" spans="8:8">
      <c r="H314" s="33"/>
    </row>
    <row r="315" spans="8:8">
      <c r="H315" s="33"/>
    </row>
    <row r="316" spans="8:8">
      <c r="H316" s="33"/>
    </row>
    <row r="317" spans="8:8">
      <c r="H317" s="33"/>
    </row>
    <row r="318" spans="8:8">
      <c r="H318" s="33"/>
    </row>
    <row r="319" spans="8:8">
      <c r="H319" s="33"/>
    </row>
    <row r="320" spans="8:8">
      <c r="H320" s="33"/>
    </row>
    <row r="321" spans="8:8">
      <c r="H321" s="33"/>
    </row>
    <row r="322" spans="8:8">
      <c r="H322" s="33"/>
    </row>
    <row r="323" spans="8:8">
      <c r="H323" s="33"/>
    </row>
    <row r="324" spans="8:8">
      <c r="H324" s="33"/>
    </row>
    <row r="325" spans="8:8">
      <c r="H325" s="33"/>
    </row>
    <row r="326" spans="8:8">
      <c r="H326" s="33"/>
    </row>
    <row r="327" spans="8:8">
      <c r="H327" s="33"/>
    </row>
    <row r="328" spans="8:8">
      <c r="H328" s="33"/>
    </row>
    <row r="329" spans="8:8">
      <c r="H329" s="33"/>
    </row>
    <row r="330" spans="8:8">
      <c r="H330" s="33"/>
    </row>
    <row r="331" spans="8:8">
      <c r="H331" s="33"/>
    </row>
    <row r="332" spans="8:8">
      <c r="H332" s="33"/>
    </row>
    <row r="333" spans="8:8">
      <c r="H333" s="33"/>
    </row>
    <row r="334" spans="8:8">
      <c r="H334" s="33"/>
    </row>
    <row r="335" spans="8:8">
      <c r="H335" s="33"/>
    </row>
    <row r="336" spans="8:8">
      <c r="H336" s="33"/>
    </row>
    <row r="337" spans="8:8">
      <c r="H337" s="33"/>
    </row>
    <row r="338" spans="8:8">
      <c r="H338" s="33"/>
    </row>
    <row r="339" spans="8:8">
      <c r="H339" s="33"/>
    </row>
    <row r="340" spans="8:8">
      <c r="H340" s="33"/>
    </row>
    <row r="341" spans="8:8">
      <c r="H341" s="33"/>
    </row>
    <row r="342" spans="8:8">
      <c r="H342" s="33"/>
    </row>
    <row r="343" spans="8:8">
      <c r="H343" s="33"/>
    </row>
    <row r="344" spans="8:8">
      <c r="H344" s="33"/>
    </row>
    <row r="345" spans="8:8">
      <c r="H345" s="33"/>
    </row>
    <row r="346" spans="8:8">
      <c r="H346" s="33"/>
    </row>
    <row r="347" spans="8:8">
      <c r="H347" s="33"/>
    </row>
    <row r="348" spans="8:8">
      <c r="H348" s="33"/>
    </row>
    <row r="349" spans="8:8">
      <c r="H349" s="33"/>
    </row>
    <row r="350" spans="8:8">
      <c r="H350" s="33"/>
    </row>
    <row r="351" spans="8:8">
      <c r="H351" s="33"/>
    </row>
    <row r="352" spans="8:8">
      <c r="H352" s="33"/>
    </row>
    <row r="353" spans="8:8">
      <c r="H353" s="33"/>
    </row>
    <row r="354" spans="8:8">
      <c r="H354" s="33"/>
    </row>
    <row r="355" spans="8:8">
      <c r="H355" s="33"/>
    </row>
    <row r="356" spans="8:8">
      <c r="H356" s="33"/>
    </row>
    <row r="357" spans="8:8">
      <c r="H357" s="33"/>
    </row>
    <row r="358" spans="8:8">
      <c r="H358" s="33"/>
    </row>
    <row r="359" spans="8:8">
      <c r="H359" s="33"/>
    </row>
    <row r="360" spans="8:8">
      <c r="H360" s="33"/>
    </row>
    <row r="361" spans="8:8">
      <c r="H361" s="33"/>
    </row>
    <row r="362" spans="8:8">
      <c r="H362" s="33"/>
    </row>
    <row r="363" spans="8:8">
      <c r="H363" s="33"/>
    </row>
    <row r="364" spans="8:8">
      <c r="H364" s="33"/>
    </row>
    <row r="365" spans="8:8">
      <c r="H365" s="33"/>
    </row>
    <row r="366" spans="8:8">
      <c r="H366" s="33"/>
    </row>
    <row r="367" spans="8:8">
      <c r="H367" s="33"/>
    </row>
    <row r="368" spans="8:8">
      <c r="H368" s="33"/>
    </row>
    <row r="369" spans="8:8">
      <c r="H369" s="33"/>
    </row>
    <row r="370" spans="8:8">
      <c r="H370" s="33"/>
    </row>
    <row r="371" spans="8:8">
      <c r="H371" s="33"/>
    </row>
    <row r="372" spans="8:8">
      <c r="H372" s="33"/>
    </row>
    <row r="373" spans="8:8">
      <c r="H373" s="33"/>
    </row>
    <row r="374" spans="8:8">
      <c r="H374" s="33"/>
    </row>
    <row r="375" spans="8:8">
      <c r="H375" s="33"/>
    </row>
    <row r="376" spans="8:8">
      <c r="H376" s="33"/>
    </row>
    <row r="377" spans="8:8">
      <c r="H377" s="33"/>
    </row>
    <row r="378" spans="8:8">
      <c r="H378" s="33"/>
    </row>
    <row r="379" spans="8:8">
      <c r="H379" s="33"/>
    </row>
    <row r="380" spans="8:8">
      <c r="H380" s="33"/>
    </row>
    <row r="381" spans="8:8">
      <c r="H381" s="33"/>
    </row>
    <row r="382" spans="8:8">
      <c r="H382" s="33"/>
    </row>
    <row r="383" spans="8:8">
      <c r="H383" s="33"/>
    </row>
    <row r="384" spans="8:8">
      <c r="H384" s="33"/>
    </row>
    <row r="385" spans="8:8">
      <c r="H385" s="33"/>
    </row>
    <row r="386" spans="8:8">
      <c r="H386" s="33"/>
    </row>
    <row r="387" spans="8:8">
      <c r="H387" s="33"/>
    </row>
    <row r="388" spans="8:8">
      <c r="H388" s="33"/>
    </row>
    <row r="389" spans="8:8">
      <c r="H389" s="33"/>
    </row>
    <row r="390" spans="8:8">
      <c r="H390" s="33"/>
    </row>
    <row r="391" spans="8:8">
      <c r="H391" s="33"/>
    </row>
    <row r="392" spans="8:8">
      <c r="H392" s="33"/>
    </row>
    <row r="393" spans="8:8">
      <c r="H393" s="33"/>
    </row>
    <row r="394" spans="8:8">
      <c r="H394" s="33"/>
    </row>
    <row r="395" spans="8:8">
      <c r="H395" s="33"/>
    </row>
    <row r="396" spans="8:8">
      <c r="H396" s="33"/>
    </row>
    <row r="397" spans="8:8">
      <c r="H397" s="33"/>
    </row>
    <row r="398" spans="8:8">
      <c r="H398" s="33"/>
    </row>
    <row r="399" spans="8:8">
      <c r="H399" s="33"/>
    </row>
    <row r="400" spans="8:8">
      <c r="H400" s="33"/>
    </row>
    <row r="401" spans="8:8">
      <c r="H401" s="33"/>
    </row>
    <row r="402" spans="8:8">
      <c r="H402" s="33"/>
    </row>
    <row r="403" spans="8:8">
      <c r="H403" s="33"/>
    </row>
    <row r="404" spans="8:8">
      <c r="H404" s="33"/>
    </row>
    <row r="405" spans="8:8">
      <c r="H405" s="33"/>
    </row>
    <row r="406" spans="8:8">
      <c r="H406" s="33"/>
    </row>
    <row r="407" spans="8:8">
      <c r="H407" s="33"/>
    </row>
    <row r="408" spans="8:8">
      <c r="H408" s="33"/>
    </row>
    <row r="409" spans="8:8">
      <c r="H409" s="33"/>
    </row>
    <row r="410" spans="8:8">
      <c r="H410" s="33"/>
    </row>
    <row r="411" spans="8:8">
      <c r="H411" s="33"/>
    </row>
    <row r="412" spans="8:8">
      <c r="H412" s="33"/>
    </row>
    <row r="413" spans="8:8">
      <c r="H413" s="33"/>
    </row>
    <row r="414" spans="8:8">
      <c r="H414" s="33"/>
    </row>
    <row r="415" spans="8:8">
      <c r="H415" s="33"/>
    </row>
    <row r="416" spans="8:8">
      <c r="H416" s="33"/>
    </row>
    <row r="417" spans="8:8">
      <c r="H417" s="33"/>
    </row>
    <row r="418" spans="8:8">
      <c r="H418" s="33"/>
    </row>
    <row r="419" spans="8:8">
      <c r="H419" s="33"/>
    </row>
    <row r="420" spans="8:8">
      <c r="H420" s="33"/>
    </row>
    <row r="421" spans="8:8">
      <c r="H421" s="33"/>
    </row>
    <row r="422" spans="8:8">
      <c r="H422" s="33"/>
    </row>
    <row r="423" spans="8:8">
      <c r="H423" s="33"/>
    </row>
    <row r="424" spans="8:8">
      <c r="H424" s="33"/>
    </row>
    <row r="425" spans="8:8">
      <c r="H425" s="33"/>
    </row>
    <row r="426" spans="8:8">
      <c r="H426" s="33"/>
    </row>
    <row r="427" spans="8:8">
      <c r="H427" s="33"/>
    </row>
    <row r="428" spans="8:8">
      <c r="H428" s="33"/>
    </row>
    <row r="429" spans="8:8">
      <c r="H429" s="33"/>
    </row>
    <row r="430" spans="8:8">
      <c r="H430" s="33"/>
    </row>
    <row r="431" spans="8:8">
      <c r="H431" s="33"/>
    </row>
    <row r="432" spans="8:8">
      <c r="H432" s="33"/>
    </row>
    <row r="433" spans="8:8">
      <c r="H433" s="33"/>
    </row>
    <row r="434" spans="8:8">
      <c r="H434" s="33"/>
    </row>
    <row r="435" spans="8:8">
      <c r="H435" s="33"/>
    </row>
    <row r="436" spans="8:8">
      <c r="H436" s="33"/>
    </row>
    <row r="437" spans="8:8">
      <c r="H437" s="33"/>
    </row>
    <row r="438" spans="8:8">
      <c r="H438" s="33"/>
    </row>
    <row r="439" spans="8:8">
      <c r="H439" s="33"/>
    </row>
    <row r="440" spans="8:8">
      <c r="H440" s="33"/>
    </row>
    <row r="441" spans="8:8">
      <c r="H441" s="33"/>
    </row>
    <row r="442" spans="8:8">
      <c r="H442" s="33"/>
    </row>
    <row r="443" spans="8:8">
      <c r="H443" s="33"/>
    </row>
    <row r="444" spans="8:8">
      <c r="H444" s="33"/>
    </row>
    <row r="445" spans="8:8">
      <c r="H445" s="33"/>
    </row>
    <row r="446" spans="8:8">
      <c r="H446" s="33"/>
    </row>
    <row r="447" spans="8:8">
      <c r="H447" s="33"/>
    </row>
    <row r="448" spans="8:8">
      <c r="H448" s="33"/>
    </row>
    <row r="449" spans="8:8">
      <c r="H449" s="33"/>
    </row>
    <row r="450" spans="8:8">
      <c r="H450" s="33"/>
    </row>
    <row r="451" spans="8:8">
      <c r="H451" s="33"/>
    </row>
    <row r="452" spans="8:8">
      <c r="H452" s="33"/>
    </row>
    <row r="453" spans="8:8">
      <c r="H453" s="33"/>
    </row>
    <row r="454" spans="8:8">
      <c r="H454" s="33"/>
    </row>
    <row r="455" spans="8:8">
      <c r="H455" s="33"/>
    </row>
    <row r="456" spans="8:8">
      <c r="H456" s="33"/>
    </row>
    <row r="457" spans="8:8">
      <c r="H457" s="33"/>
    </row>
    <row r="458" spans="8:8">
      <c r="H458" s="33"/>
    </row>
    <row r="459" spans="8:8">
      <c r="H459" s="33"/>
    </row>
    <row r="460" spans="8:8">
      <c r="H460" s="33"/>
    </row>
    <row r="461" spans="8:8">
      <c r="H461" s="33"/>
    </row>
    <row r="462" spans="8:8">
      <c r="H462" s="33"/>
    </row>
    <row r="463" spans="8:8">
      <c r="H463" s="33"/>
    </row>
    <row r="464" spans="8:8">
      <c r="H464" s="33"/>
    </row>
    <row r="465" spans="8:8">
      <c r="H465" s="33"/>
    </row>
    <row r="466" spans="8:8">
      <c r="H466" s="33"/>
    </row>
    <row r="467" spans="8:8">
      <c r="H467" s="33"/>
    </row>
    <row r="468" spans="8:8">
      <c r="H468" s="33"/>
    </row>
    <row r="469" spans="8:8">
      <c r="H469" s="33"/>
    </row>
    <row r="470" spans="8:8">
      <c r="H470" s="33"/>
    </row>
    <row r="471" spans="8:8">
      <c r="H471" s="33"/>
    </row>
    <row r="472" spans="8:8">
      <c r="H472" s="33"/>
    </row>
    <row r="473" spans="8:8">
      <c r="H473" s="33"/>
    </row>
    <row r="474" spans="8:8">
      <c r="H474" s="33"/>
    </row>
    <row r="475" spans="8:8">
      <c r="H475" s="33"/>
    </row>
    <row r="476" spans="8:8">
      <c r="H476" s="33"/>
    </row>
    <row r="477" spans="8:8">
      <c r="H477" s="33"/>
    </row>
    <row r="478" spans="8:8">
      <c r="H478" s="33"/>
    </row>
    <row r="479" spans="8:8">
      <c r="H479" s="33"/>
    </row>
    <row r="480" spans="8:8">
      <c r="H480" s="33"/>
    </row>
    <row r="481" spans="8:8">
      <c r="H481" s="33"/>
    </row>
    <row r="482" spans="8:8">
      <c r="H482" s="33"/>
    </row>
    <row r="483" spans="8:8">
      <c r="H483" s="33"/>
    </row>
    <row r="484" spans="8:8">
      <c r="H484" s="33"/>
    </row>
    <row r="485" spans="8:8">
      <c r="H485" s="33"/>
    </row>
    <row r="486" spans="8:8">
      <c r="H486" s="33"/>
    </row>
    <row r="487" spans="8:8">
      <c r="H487" s="33"/>
    </row>
    <row r="488" spans="8:8">
      <c r="H488" s="33"/>
    </row>
    <row r="489" spans="8:8">
      <c r="H489" s="33"/>
    </row>
    <row r="490" spans="8:8">
      <c r="H490" s="33"/>
    </row>
    <row r="491" spans="8:8">
      <c r="H491" s="33"/>
    </row>
    <row r="492" spans="8:8">
      <c r="H492" s="33"/>
    </row>
    <row r="493" spans="8:8">
      <c r="H493" s="33"/>
    </row>
    <row r="494" spans="8:8">
      <c r="H494" s="33"/>
    </row>
    <row r="495" spans="8:8">
      <c r="H495" s="33"/>
    </row>
    <row r="496" spans="8:8">
      <c r="H496" s="33"/>
    </row>
    <row r="497" spans="8:8">
      <c r="H497" s="33"/>
    </row>
    <row r="498" spans="8:8">
      <c r="H498" s="33"/>
    </row>
    <row r="499" spans="8:8">
      <c r="H499" s="33"/>
    </row>
    <row r="500" spans="8:8">
      <c r="H500" s="33"/>
    </row>
    <row r="501" spans="8:8">
      <c r="H501" s="33"/>
    </row>
    <row r="502" spans="8:8">
      <c r="H502" s="33"/>
    </row>
    <row r="503" spans="8:8">
      <c r="H503" s="33"/>
    </row>
    <row r="504" spans="8:8">
      <c r="H504" s="33"/>
    </row>
    <row r="505" spans="8:8">
      <c r="H505" s="33"/>
    </row>
    <row r="506" spans="8:8">
      <c r="H506" s="33"/>
    </row>
    <row r="507" spans="8:8">
      <c r="H507" s="33"/>
    </row>
    <row r="508" spans="8:8">
      <c r="H508" s="33"/>
    </row>
    <row r="509" spans="8:8">
      <c r="H509" s="33"/>
    </row>
    <row r="510" spans="8:8">
      <c r="H510" s="33"/>
    </row>
    <row r="511" spans="8:8">
      <c r="H511" s="33"/>
    </row>
    <row r="512" spans="8:8">
      <c r="H512" s="33"/>
    </row>
    <row r="513" spans="8:8">
      <c r="H513" s="33"/>
    </row>
    <row r="514" spans="8:8">
      <c r="H514" s="33"/>
    </row>
    <row r="515" spans="8:8">
      <c r="H515" s="33"/>
    </row>
    <row r="516" spans="8:8">
      <c r="H516" s="33"/>
    </row>
    <row r="517" spans="8:8">
      <c r="H517" s="33"/>
    </row>
    <row r="518" spans="8:8">
      <c r="H518" s="33"/>
    </row>
    <row r="519" spans="8:8">
      <c r="H519" s="33"/>
    </row>
    <row r="520" spans="8:8">
      <c r="H520" s="33"/>
    </row>
    <row r="521" spans="8:8">
      <c r="H521" s="33"/>
    </row>
    <row r="522" spans="8:8">
      <c r="H522" s="33"/>
    </row>
    <row r="523" spans="8:8">
      <c r="H523" s="33"/>
    </row>
    <row r="524" spans="8:8">
      <c r="H524" s="33"/>
    </row>
    <row r="525" spans="8:8">
      <c r="H525" s="33"/>
    </row>
    <row r="526" spans="8:8">
      <c r="H526" s="33"/>
    </row>
    <row r="527" spans="8:8">
      <c r="H527" s="33"/>
    </row>
    <row r="528" spans="8:8">
      <c r="H528" s="33"/>
    </row>
    <row r="529" spans="8:8">
      <c r="H529" s="33"/>
    </row>
    <row r="530" spans="8:8">
      <c r="H530" s="33"/>
    </row>
    <row r="531" spans="8:8">
      <c r="H531" s="33"/>
    </row>
    <row r="532" spans="8:8">
      <c r="H532" s="33"/>
    </row>
    <row r="533" spans="8:8">
      <c r="H533" s="33"/>
    </row>
    <row r="534" spans="8:8">
      <c r="H534" s="33"/>
    </row>
    <row r="535" spans="8:8">
      <c r="H535" s="33"/>
    </row>
    <row r="536" spans="8:8">
      <c r="H536" s="33"/>
    </row>
    <row r="537" spans="8:8">
      <c r="H537" s="33"/>
    </row>
    <row r="538" spans="8:8">
      <c r="H538" s="33"/>
    </row>
    <row r="539" spans="8:8">
      <c r="H539" s="33"/>
    </row>
    <row r="540" spans="8:8">
      <c r="H540" s="33"/>
    </row>
    <row r="541" spans="8:8">
      <c r="H541" s="33"/>
    </row>
    <row r="542" spans="8:8">
      <c r="H542" s="33"/>
    </row>
    <row r="543" spans="8:8">
      <c r="H543" s="33"/>
    </row>
    <row r="544" spans="8:8">
      <c r="H544" s="33"/>
    </row>
    <row r="545" spans="8:8">
      <c r="H545" s="33"/>
    </row>
    <row r="546" spans="8:8">
      <c r="H546" s="33"/>
    </row>
    <row r="547" spans="8:8">
      <c r="H547" s="33"/>
    </row>
    <row r="548" spans="8:8">
      <c r="H548" s="33"/>
    </row>
    <row r="549" spans="8:8">
      <c r="H549" s="33"/>
    </row>
    <row r="550" spans="8:8">
      <c r="H550" s="33"/>
    </row>
    <row r="551" spans="8:8">
      <c r="H551" s="33"/>
    </row>
    <row r="552" spans="8:8">
      <c r="H552" s="33"/>
    </row>
    <row r="553" spans="8:8">
      <c r="H553" s="33"/>
    </row>
    <row r="554" spans="8:8">
      <c r="H554" s="33"/>
    </row>
    <row r="555" spans="8:8">
      <c r="H555" s="33"/>
    </row>
    <row r="556" spans="8:8">
      <c r="H556" s="33"/>
    </row>
    <row r="557" spans="8:8">
      <c r="H557" s="33"/>
    </row>
    <row r="558" spans="8:8">
      <c r="H558" s="33"/>
    </row>
    <row r="559" spans="8:8">
      <c r="H559" s="33"/>
    </row>
    <row r="560" spans="8:8">
      <c r="H560" s="33"/>
    </row>
    <row r="561" spans="8:8">
      <c r="H561" s="33"/>
    </row>
    <row r="562" spans="8:8">
      <c r="H562" s="33"/>
    </row>
    <row r="563" spans="8:8">
      <c r="H563" s="33"/>
    </row>
    <row r="564" spans="8:8">
      <c r="H564" s="33"/>
    </row>
    <row r="565" spans="8:8">
      <c r="H565" s="33"/>
    </row>
    <row r="566" spans="8:8">
      <c r="H566" s="33"/>
    </row>
    <row r="567" spans="8:8">
      <c r="H567" s="33"/>
    </row>
    <row r="568" spans="8:8">
      <c r="H568" s="33"/>
    </row>
    <row r="569" spans="8:8">
      <c r="H569" s="33"/>
    </row>
    <row r="570" spans="8:8">
      <c r="H570" s="33"/>
    </row>
    <row r="571" spans="8:8">
      <c r="H571" s="33"/>
    </row>
    <row r="572" spans="8:8">
      <c r="H572" s="33"/>
    </row>
    <row r="573" spans="8:8">
      <c r="H573" s="33"/>
    </row>
    <row r="574" spans="8:8">
      <c r="H574" s="33"/>
    </row>
    <row r="575" spans="8:8">
      <c r="H575" s="33"/>
    </row>
    <row r="576" spans="8:8">
      <c r="H576" s="33"/>
    </row>
    <row r="577" spans="8:8">
      <c r="H577" s="33"/>
    </row>
    <row r="578" spans="8:8">
      <c r="H578" s="33"/>
    </row>
    <row r="579" spans="8:8">
      <c r="H579" s="33"/>
    </row>
    <row r="580" spans="8:8">
      <c r="H580" s="33"/>
    </row>
    <row r="581" spans="8:8">
      <c r="H581" s="33"/>
    </row>
    <row r="582" spans="8:8">
      <c r="H582" s="33"/>
    </row>
    <row r="583" spans="8:8">
      <c r="H583" s="33"/>
    </row>
    <row r="584" spans="8:8">
      <c r="H584" s="33"/>
    </row>
    <row r="585" spans="8:8">
      <c r="H585" s="33"/>
    </row>
    <row r="586" spans="8:8">
      <c r="H586" s="33"/>
    </row>
    <row r="587" spans="8:8">
      <c r="H587" s="33"/>
    </row>
    <row r="588" spans="8:8">
      <c r="H588" s="33"/>
    </row>
    <row r="589" spans="8:8">
      <c r="H589" s="33"/>
    </row>
    <row r="590" spans="8:8">
      <c r="H590" s="33"/>
    </row>
    <row r="591" spans="8:8">
      <c r="H591" s="33"/>
    </row>
    <row r="592" spans="8:8">
      <c r="H592" s="33"/>
    </row>
    <row r="593" spans="8:8">
      <c r="H593" s="33"/>
    </row>
    <row r="594" spans="8:8">
      <c r="H594" s="33"/>
    </row>
    <row r="595" spans="8:8">
      <c r="H595" s="33"/>
    </row>
    <row r="596" spans="8:8">
      <c r="H596" s="33"/>
    </row>
    <row r="597" spans="8:8">
      <c r="H597" s="33"/>
    </row>
    <row r="598" spans="8:8">
      <c r="H598" s="33"/>
    </row>
    <row r="599" spans="8:8">
      <c r="H599" s="33"/>
    </row>
    <row r="600" spans="8:8">
      <c r="H600" s="33"/>
    </row>
    <row r="601" spans="8:8">
      <c r="H601" s="33"/>
    </row>
    <row r="602" spans="8:8">
      <c r="H602" s="33"/>
    </row>
    <row r="603" spans="8:8">
      <c r="H603" s="33"/>
    </row>
    <row r="604" spans="8:8">
      <c r="H604" s="33"/>
    </row>
    <row r="605" spans="8:8">
      <c r="H605" s="33"/>
    </row>
    <row r="606" spans="8:8">
      <c r="H606" s="33"/>
    </row>
    <row r="607" spans="8:8">
      <c r="H607" s="33"/>
    </row>
    <row r="608" spans="8:8">
      <c r="H608" s="33"/>
    </row>
    <row r="609" spans="8:8">
      <c r="H609" s="33"/>
    </row>
    <row r="610" spans="8:8">
      <c r="H610" s="33"/>
    </row>
    <row r="611" spans="8:8">
      <c r="H611" s="33"/>
    </row>
    <row r="612" spans="8:8">
      <c r="H612" s="33"/>
    </row>
    <row r="613" spans="8:8">
      <c r="H613" s="33"/>
    </row>
    <row r="614" spans="8:8">
      <c r="H614" s="33"/>
    </row>
    <row r="615" spans="8:8">
      <c r="H615" s="33"/>
    </row>
    <row r="616" spans="8:8">
      <c r="H616" s="33"/>
    </row>
    <row r="617" spans="8:8">
      <c r="H617" s="33"/>
    </row>
    <row r="618" spans="8:8">
      <c r="H618" s="33"/>
    </row>
    <row r="619" spans="8:8">
      <c r="H619" s="33"/>
    </row>
    <row r="620" spans="8:8">
      <c r="H620" s="33"/>
    </row>
    <row r="621" spans="8:8">
      <c r="H621" s="33"/>
    </row>
    <row r="622" spans="8:8">
      <c r="H622" s="33"/>
    </row>
    <row r="623" spans="8:8">
      <c r="H623" s="33"/>
    </row>
    <row r="624" spans="8:8">
      <c r="H624" s="33"/>
    </row>
    <row r="625" spans="8:8">
      <c r="H625" s="33"/>
    </row>
    <row r="626" spans="8:8">
      <c r="H626" s="33"/>
    </row>
    <row r="627" spans="8:8">
      <c r="H627" s="33"/>
    </row>
    <row r="628" spans="8:8">
      <c r="H628" s="33"/>
    </row>
    <row r="629" spans="8:8">
      <c r="H629" s="33"/>
    </row>
    <row r="630" spans="8:8">
      <c r="H630" s="33"/>
    </row>
    <row r="631" spans="8:8">
      <c r="H631" s="33"/>
    </row>
    <row r="632" spans="8:8">
      <c r="H632" s="33"/>
    </row>
    <row r="633" spans="8:8">
      <c r="H633" s="33"/>
    </row>
    <row r="634" spans="8:8">
      <c r="H634" s="33"/>
    </row>
    <row r="635" spans="8:8">
      <c r="H635" s="33"/>
    </row>
    <row r="636" spans="8:8">
      <c r="H636" s="33"/>
    </row>
    <row r="637" spans="8:8">
      <c r="H637" s="33"/>
    </row>
    <row r="638" spans="8:8">
      <c r="H638" s="33"/>
    </row>
    <row r="639" spans="8:8">
      <c r="H639" s="33"/>
    </row>
    <row r="640" spans="8:8">
      <c r="H640" s="33"/>
    </row>
    <row r="641" spans="8:8">
      <c r="H641" s="33"/>
    </row>
    <row r="642" spans="8:8">
      <c r="H642" s="33"/>
    </row>
    <row r="643" spans="8:8">
      <c r="H643" s="33"/>
    </row>
    <row r="644" spans="8:8">
      <c r="H644" s="33"/>
    </row>
    <row r="645" spans="8:8">
      <c r="H645" s="33"/>
    </row>
    <row r="646" spans="8:8">
      <c r="H646" s="33"/>
    </row>
    <row r="647" spans="8:8">
      <c r="H647" s="33"/>
    </row>
    <row r="648" spans="8:8">
      <c r="H648" s="33"/>
    </row>
    <row r="649" spans="8:8">
      <c r="H649" s="33"/>
    </row>
    <row r="650" spans="8:8">
      <c r="H650" s="33"/>
    </row>
    <row r="651" spans="8:8">
      <c r="H651" s="33"/>
    </row>
    <row r="652" spans="8:8">
      <c r="H652" s="33"/>
    </row>
    <row r="653" spans="8:8">
      <c r="H653" s="33"/>
    </row>
    <row r="654" spans="8:8">
      <c r="H654" s="33"/>
    </row>
    <row r="655" spans="8:8">
      <c r="H655" s="33"/>
    </row>
    <row r="656" spans="8:8">
      <c r="H656" s="33"/>
    </row>
    <row r="657" spans="8:8">
      <c r="H657" s="33"/>
    </row>
    <row r="658" spans="8:8">
      <c r="H658" s="33"/>
    </row>
    <row r="659" spans="8:8">
      <c r="H659" s="33"/>
    </row>
    <row r="660" spans="8:8">
      <c r="H660" s="33"/>
    </row>
    <row r="661" spans="8:8">
      <c r="H661" s="33"/>
    </row>
    <row r="662" spans="8:8">
      <c r="H662" s="33"/>
    </row>
    <row r="663" spans="8:8">
      <c r="H663" s="33"/>
    </row>
    <row r="664" spans="8:8">
      <c r="H664" s="33"/>
    </row>
    <row r="665" spans="8:8">
      <c r="H665" s="33"/>
    </row>
    <row r="666" spans="8:8">
      <c r="H666" s="33"/>
    </row>
    <row r="667" spans="8:8">
      <c r="H667" s="33"/>
    </row>
    <row r="668" spans="8:8">
      <c r="H668" s="33"/>
    </row>
    <row r="669" spans="8:8">
      <c r="H669" s="33"/>
    </row>
    <row r="670" spans="8:8">
      <c r="H670" s="33"/>
    </row>
    <row r="671" spans="8:8">
      <c r="H671" s="33"/>
    </row>
    <row r="672" spans="8:8">
      <c r="H672" s="33"/>
    </row>
    <row r="673" spans="8:8">
      <c r="H673" s="33"/>
    </row>
    <row r="674" spans="8:8">
      <c r="H674" s="33"/>
    </row>
    <row r="675" spans="8:8">
      <c r="H675" s="33"/>
    </row>
    <row r="676" spans="8:8">
      <c r="H676" s="33"/>
    </row>
    <row r="677" spans="8:8">
      <c r="H677" s="33"/>
    </row>
    <row r="678" spans="8:8">
      <c r="H678" s="33"/>
    </row>
    <row r="679" spans="8:8">
      <c r="H679" s="33"/>
    </row>
    <row r="680" spans="8:8">
      <c r="H680" s="33"/>
    </row>
    <row r="681" spans="8:8">
      <c r="H681" s="33"/>
    </row>
    <row r="682" spans="8:8">
      <c r="H682" s="33"/>
    </row>
    <row r="683" spans="8:8">
      <c r="H683" s="33"/>
    </row>
    <row r="684" spans="8:8">
      <c r="H684" s="33"/>
    </row>
    <row r="685" spans="8:8">
      <c r="H685" s="33"/>
    </row>
    <row r="686" spans="8:8">
      <c r="H686" s="33"/>
    </row>
    <row r="687" spans="8:8">
      <c r="H687" s="33"/>
    </row>
    <row r="688" spans="8:8">
      <c r="H688" s="33"/>
    </row>
    <row r="689" spans="8:8">
      <c r="H689" s="33"/>
    </row>
    <row r="690" spans="8:8">
      <c r="H690" s="33"/>
    </row>
    <row r="691" spans="8:8">
      <c r="H691" s="33"/>
    </row>
    <row r="692" spans="8:8">
      <c r="H692" s="33"/>
    </row>
    <row r="693" spans="8:8">
      <c r="H693" s="33"/>
    </row>
    <row r="694" spans="8:8">
      <c r="H694" s="33"/>
    </row>
    <row r="695" spans="8:8">
      <c r="H695" s="33"/>
    </row>
    <row r="696" spans="8:8">
      <c r="H696" s="33"/>
    </row>
    <row r="697" spans="8:8">
      <c r="H697" s="33"/>
    </row>
    <row r="698" spans="8:8">
      <c r="H698" s="33"/>
    </row>
    <row r="699" spans="8:8">
      <c r="H699" s="33"/>
    </row>
    <row r="700" spans="8:8">
      <c r="H700" s="33"/>
    </row>
    <row r="701" spans="8:8">
      <c r="H701" s="33"/>
    </row>
    <row r="702" spans="8:8">
      <c r="H702" s="33"/>
    </row>
    <row r="703" spans="8:8">
      <c r="H703" s="33"/>
    </row>
    <row r="704" spans="8:8">
      <c r="H704" s="33"/>
    </row>
    <row r="705" spans="8:8">
      <c r="H705" s="33"/>
    </row>
    <row r="706" spans="8:8">
      <c r="H706" s="33"/>
    </row>
    <row r="707" spans="8:8">
      <c r="H707" s="33"/>
    </row>
    <row r="708" spans="8:8">
      <c r="H708" s="33"/>
    </row>
    <row r="709" spans="8:8">
      <c r="H709" s="33"/>
    </row>
    <row r="710" spans="8:8">
      <c r="H710" s="33"/>
    </row>
    <row r="711" spans="8:8">
      <c r="H711" s="33"/>
    </row>
    <row r="712" spans="8:8">
      <c r="H712" s="33"/>
    </row>
    <row r="713" spans="8:8">
      <c r="H713" s="33"/>
    </row>
    <row r="714" spans="8:8">
      <c r="H714" s="33"/>
    </row>
    <row r="715" spans="8:8">
      <c r="H715" s="33"/>
    </row>
    <row r="716" spans="8:8">
      <c r="H716" s="33"/>
    </row>
    <row r="717" spans="8:8">
      <c r="H717" s="33"/>
    </row>
    <row r="718" spans="8:8">
      <c r="H718" s="33"/>
    </row>
    <row r="719" spans="8:8">
      <c r="H719" s="33"/>
    </row>
    <row r="720" spans="8:8">
      <c r="H720" s="33"/>
    </row>
    <row r="721" spans="8:8">
      <c r="H721" s="33"/>
    </row>
    <row r="722" spans="8:8">
      <c r="H722" s="33"/>
    </row>
    <row r="723" spans="8:8">
      <c r="H723" s="33"/>
    </row>
    <row r="724" spans="8:8">
      <c r="H724" s="33"/>
    </row>
    <row r="725" spans="8:8">
      <c r="H725" s="33"/>
    </row>
    <row r="726" spans="8:8">
      <c r="H726" s="33"/>
    </row>
    <row r="727" spans="8:8">
      <c r="H727" s="33"/>
    </row>
    <row r="728" spans="8:8">
      <c r="H728" s="33"/>
    </row>
    <row r="729" spans="8:8">
      <c r="H729" s="33"/>
    </row>
    <row r="730" spans="8:8">
      <c r="H730" s="33"/>
    </row>
    <row r="731" spans="8:8">
      <c r="H731" s="33"/>
    </row>
    <row r="732" spans="8:8">
      <c r="H732" s="33"/>
    </row>
    <row r="733" spans="8:8">
      <c r="H733" s="33"/>
    </row>
    <row r="734" spans="8:8">
      <c r="H734" s="33"/>
    </row>
    <row r="735" spans="8:8">
      <c r="H735" s="33"/>
    </row>
    <row r="736" spans="8:8">
      <c r="H736" s="33"/>
    </row>
    <row r="737" spans="8:8">
      <c r="H737" s="33"/>
    </row>
    <row r="738" spans="8:8">
      <c r="H738" s="33"/>
    </row>
    <row r="739" spans="8:8">
      <c r="H739" s="33"/>
    </row>
    <row r="740" spans="8:8">
      <c r="H740" s="33"/>
    </row>
    <row r="741" spans="8:8">
      <c r="H741" s="33"/>
    </row>
    <row r="742" spans="8:8">
      <c r="H742" s="33"/>
    </row>
    <row r="743" spans="8:8">
      <c r="H743" s="33"/>
    </row>
    <row r="744" spans="8:8">
      <c r="H744" s="33"/>
    </row>
    <row r="745" spans="8:8">
      <c r="H745" s="33"/>
    </row>
    <row r="746" spans="8:8">
      <c r="H746" s="33"/>
    </row>
    <row r="747" spans="8:8">
      <c r="H747" s="33"/>
    </row>
    <row r="748" spans="8:8">
      <c r="H748" s="33"/>
    </row>
    <row r="749" spans="8:8">
      <c r="H749" s="33"/>
    </row>
    <row r="750" spans="8:8">
      <c r="H750" s="33"/>
    </row>
    <row r="751" spans="8:8">
      <c r="H751" s="33"/>
    </row>
    <row r="752" spans="8:8">
      <c r="H752" s="33"/>
    </row>
    <row r="753" spans="8:8">
      <c r="H753" s="33"/>
    </row>
    <row r="754" spans="8:8">
      <c r="H754" s="33"/>
    </row>
    <row r="755" spans="8:8">
      <c r="H755" s="33"/>
    </row>
    <row r="756" spans="8:8">
      <c r="H756" s="33"/>
    </row>
    <row r="757" spans="8:8">
      <c r="H757" s="33"/>
    </row>
    <row r="758" spans="8:8">
      <c r="H758" s="33"/>
    </row>
    <row r="759" spans="8:8">
      <c r="H759" s="33"/>
    </row>
    <row r="760" spans="8:8">
      <c r="H760" s="33"/>
    </row>
    <row r="761" spans="8:8">
      <c r="H761" s="33"/>
    </row>
    <row r="762" spans="8:8">
      <c r="H762" s="33"/>
    </row>
    <row r="763" spans="8:8">
      <c r="H763" s="33"/>
    </row>
    <row r="764" spans="8:8">
      <c r="H764" s="33"/>
    </row>
    <row r="765" spans="8:8">
      <c r="H765" s="33"/>
    </row>
    <row r="766" spans="8:8">
      <c r="H766" s="33"/>
    </row>
    <row r="767" spans="8:8">
      <c r="H767" s="33"/>
    </row>
    <row r="768" spans="8:8">
      <c r="H768" s="33"/>
    </row>
    <row r="769" spans="8:8">
      <c r="H769" s="33"/>
    </row>
    <row r="770" spans="8:8">
      <c r="H770" s="33"/>
    </row>
    <row r="771" spans="8:8">
      <c r="H771" s="33"/>
    </row>
    <row r="772" spans="8:8">
      <c r="H772" s="33"/>
    </row>
    <row r="773" spans="8:8">
      <c r="H773" s="33"/>
    </row>
    <row r="774" spans="8:8">
      <c r="H774" s="33"/>
    </row>
    <row r="775" spans="8:8">
      <c r="H775" s="33"/>
    </row>
    <row r="776" spans="8:8">
      <c r="H776" s="33"/>
    </row>
    <row r="777" spans="8:8">
      <c r="H777" s="33"/>
    </row>
    <row r="778" spans="8:8">
      <c r="H778" s="33"/>
    </row>
    <row r="779" spans="8:8">
      <c r="H779" s="33"/>
    </row>
    <row r="780" spans="8:8">
      <c r="H780" s="33"/>
    </row>
    <row r="781" spans="8:8">
      <c r="H781" s="33"/>
    </row>
    <row r="782" spans="8:8">
      <c r="H782" s="33"/>
    </row>
    <row r="783" spans="8:8">
      <c r="H783" s="33"/>
    </row>
    <row r="784" spans="8:8">
      <c r="H784" s="33"/>
    </row>
    <row r="785" spans="8:8">
      <c r="H785" s="33"/>
    </row>
    <row r="786" spans="8:8">
      <c r="H786" s="33"/>
    </row>
    <row r="787" spans="8:8">
      <c r="H787" s="33"/>
    </row>
    <row r="788" spans="8:8">
      <c r="H788" s="33"/>
    </row>
    <row r="789" spans="8:8">
      <c r="H789" s="33"/>
    </row>
    <row r="790" spans="8:8">
      <c r="H790" s="33"/>
    </row>
    <row r="791" spans="8:8">
      <c r="H791" s="33"/>
    </row>
    <row r="792" spans="8:8">
      <c r="H792" s="33"/>
    </row>
    <row r="793" spans="8:8">
      <c r="H793" s="33"/>
    </row>
    <row r="794" spans="8:8">
      <c r="H794" s="33"/>
    </row>
    <row r="795" spans="8:8">
      <c r="H795" s="33"/>
    </row>
    <row r="796" spans="8:8">
      <c r="H796" s="33"/>
    </row>
    <row r="797" spans="8:8">
      <c r="H797" s="33"/>
    </row>
    <row r="798" spans="8:8">
      <c r="H798" s="33"/>
    </row>
    <row r="799" spans="8:8">
      <c r="H799" s="33"/>
    </row>
    <row r="800" spans="8:8">
      <c r="H800" s="33"/>
    </row>
    <row r="801" spans="8:8">
      <c r="H801" s="33"/>
    </row>
    <row r="802" spans="8:8">
      <c r="H802" s="33"/>
    </row>
    <row r="803" spans="8:8">
      <c r="H803" s="33"/>
    </row>
    <row r="804" spans="8:8">
      <c r="H804" s="33"/>
    </row>
    <row r="805" spans="8:8">
      <c r="H805" s="33"/>
    </row>
    <row r="806" spans="8:8">
      <c r="H806" s="33"/>
    </row>
    <row r="807" spans="8:8">
      <c r="H807" s="33"/>
    </row>
    <row r="808" spans="8:8">
      <c r="H808" s="33"/>
    </row>
    <row r="809" spans="8:8">
      <c r="H809" s="33"/>
    </row>
    <row r="810" spans="8:8">
      <c r="H810" s="33"/>
    </row>
    <row r="811" spans="8:8">
      <c r="H811" s="33"/>
    </row>
    <row r="812" spans="8:8">
      <c r="H812" s="33"/>
    </row>
    <row r="813" spans="8:8">
      <c r="H813" s="33"/>
    </row>
    <row r="814" spans="8:8">
      <c r="H814" s="33"/>
    </row>
    <row r="815" spans="8:8">
      <c r="H815" s="33"/>
    </row>
    <row r="816" spans="8:8">
      <c r="H816" s="33"/>
    </row>
    <row r="817" spans="8:8">
      <c r="H817" s="33"/>
    </row>
    <row r="818" spans="8:8">
      <c r="H818" s="33"/>
    </row>
    <row r="819" spans="8:8">
      <c r="H819" s="33"/>
    </row>
    <row r="820" spans="8:8">
      <c r="H820" s="33"/>
    </row>
    <row r="821" spans="8:8">
      <c r="H821" s="33"/>
    </row>
    <row r="822" spans="8:8">
      <c r="H822" s="33"/>
    </row>
    <row r="823" spans="8:8">
      <c r="H823" s="33"/>
    </row>
    <row r="824" spans="8:8">
      <c r="H824" s="33"/>
    </row>
    <row r="825" spans="8:8">
      <c r="H825" s="33"/>
    </row>
    <row r="826" spans="8:8">
      <c r="H826" s="33"/>
    </row>
    <row r="827" spans="8:8">
      <c r="H827" s="33"/>
    </row>
    <row r="828" spans="8:8">
      <c r="H828" s="33"/>
    </row>
    <row r="829" spans="8:8">
      <c r="H829" s="33"/>
    </row>
    <row r="830" spans="8:8">
      <c r="H830" s="33"/>
    </row>
    <row r="831" spans="8:8">
      <c r="H831" s="33"/>
    </row>
    <row r="832" spans="8:8">
      <c r="H832" s="33"/>
    </row>
    <row r="833" spans="8:8">
      <c r="H833" s="33"/>
    </row>
    <row r="834" spans="8:8">
      <c r="H834" s="33"/>
    </row>
    <row r="835" spans="8:8">
      <c r="H835" s="33"/>
    </row>
    <row r="836" spans="8:8">
      <c r="H836" s="33"/>
    </row>
    <row r="837" spans="8:8">
      <c r="H837" s="33"/>
    </row>
    <row r="838" spans="8:8">
      <c r="H838" s="33"/>
    </row>
    <row r="839" spans="8:8">
      <c r="H839" s="33"/>
    </row>
    <row r="840" spans="8:8">
      <c r="H840" s="33"/>
    </row>
    <row r="841" spans="8:8">
      <c r="H841" s="33"/>
    </row>
    <row r="842" spans="8:8">
      <c r="H842" s="33"/>
    </row>
    <row r="843" spans="8:8">
      <c r="H843" s="33"/>
    </row>
    <row r="844" spans="8:8">
      <c r="H844" s="33"/>
    </row>
    <row r="845" spans="8:8">
      <c r="H845" s="33"/>
    </row>
    <row r="846" spans="8:8">
      <c r="H846" s="33"/>
    </row>
    <row r="847" spans="8:8">
      <c r="H847" s="33"/>
    </row>
    <row r="848" spans="8:8">
      <c r="H848" s="33"/>
    </row>
    <row r="849" spans="8:8">
      <c r="H849" s="33"/>
    </row>
    <row r="850" spans="8:8">
      <c r="H850" s="33"/>
    </row>
    <row r="851" spans="8:8">
      <c r="H851" s="33"/>
    </row>
    <row r="852" spans="8:8">
      <c r="H852" s="33"/>
    </row>
    <row r="853" spans="8:8">
      <c r="H853" s="33"/>
    </row>
    <row r="854" spans="8:8">
      <c r="H854" s="33"/>
    </row>
    <row r="855" spans="8:8">
      <c r="H855" s="33"/>
    </row>
    <row r="856" spans="8:8">
      <c r="H856" s="33"/>
    </row>
    <row r="857" spans="8:8">
      <c r="H857" s="33"/>
    </row>
    <row r="858" spans="8:8">
      <c r="H858" s="33"/>
    </row>
    <row r="859" spans="8:8">
      <c r="H859" s="33"/>
    </row>
    <row r="860" spans="8:8">
      <c r="H860" s="33"/>
    </row>
    <row r="861" spans="8:8">
      <c r="H861" s="33"/>
    </row>
    <row r="862" spans="8:8">
      <c r="H862" s="33"/>
    </row>
    <row r="863" spans="8:8">
      <c r="H863" s="33"/>
    </row>
    <row r="864" spans="8:8">
      <c r="H864" s="33"/>
    </row>
    <row r="865" spans="8:8">
      <c r="H865" s="33"/>
    </row>
    <row r="866" spans="8:8">
      <c r="H866" s="33"/>
    </row>
    <row r="867" spans="8:8">
      <c r="H867" s="33"/>
    </row>
    <row r="868" spans="8:8">
      <c r="H868" s="33"/>
    </row>
    <row r="869" spans="8:8">
      <c r="H869" s="33"/>
    </row>
    <row r="870" spans="8:8">
      <c r="H870" s="33"/>
    </row>
    <row r="871" spans="8:8">
      <c r="H871" s="33"/>
    </row>
    <row r="872" spans="8:8">
      <c r="H872" s="33"/>
    </row>
    <row r="873" spans="8:8">
      <c r="H873" s="33"/>
    </row>
    <row r="874" spans="8:8">
      <c r="H874" s="33"/>
    </row>
    <row r="875" spans="8:8">
      <c r="H875" s="33"/>
    </row>
    <row r="876" spans="8:8">
      <c r="H876" s="33"/>
    </row>
    <row r="877" spans="8:8">
      <c r="H877" s="33"/>
    </row>
    <row r="878" spans="8:8">
      <c r="H878" s="33"/>
    </row>
    <row r="879" spans="8:8">
      <c r="H879" s="33"/>
    </row>
    <row r="880" spans="8:8">
      <c r="H880" s="33"/>
    </row>
    <row r="881" spans="8:8">
      <c r="H881" s="33"/>
    </row>
    <row r="882" spans="8:8">
      <c r="H882" s="33"/>
    </row>
    <row r="883" spans="8:8">
      <c r="H883" s="33"/>
    </row>
    <row r="884" spans="8:8">
      <c r="H884" s="33"/>
    </row>
    <row r="885" spans="8:8">
      <c r="H885" s="33"/>
    </row>
    <row r="886" spans="8:8">
      <c r="H886" s="33"/>
    </row>
    <row r="887" spans="8:8">
      <c r="H887" s="33"/>
    </row>
    <row r="888" spans="8:8">
      <c r="H888" s="33"/>
    </row>
    <row r="889" spans="8:8">
      <c r="H889" s="33"/>
    </row>
    <row r="890" spans="8:8">
      <c r="H890" s="33"/>
    </row>
    <row r="891" spans="8:8">
      <c r="H891" s="33"/>
    </row>
    <row r="892" spans="8:8">
      <c r="H892" s="33"/>
    </row>
    <row r="893" spans="8:8">
      <c r="H893" s="33"/>
    </row>
    <row r="894" spans="8:8">
      <c r="H894" s="33"/>
    </row>
    <row r="895" spans="8:8">
      <c r="H895" s="33"/>
    </row>
    <row r="896" spans="8:8">
      <c r="H896" s="33"/>
    </row>
    <row r="897" spans="8:8">
      <c r="H897" s="33"/>
    </row>
    <row r="898" spans="8:8">
      <c r="H898" s="33"/>
    </row>
    <row r="899" spans="8:8">
      <c r="H899" s="33"/>
    </row>
    <row r="900" spans="8:8">
      <c r="H900" s="33"/>
    </row>
    <row r="901" spans="8:8">
      <c r="H901" s="33"/>
    </row>
    <row r="902" spans="8:8">
      <c r="H902" s="33"/>
    </row>
    <row r="903" spans="8:8">
      <c r="H903" s="33"/>
    </row>
    <row r="904" spans="8:8">
      <c r="H904" s="33"/>
    </row>
    <row r="905" spans="8:8">
      <c r="H905" s="33"/>
    </row>
    <row r="906" spans="8:8">
      <c r="H906" s="33"/>
    </row>
    <row r="907" spans="8:8">
      <c r="H907" s="33"/>
    </row>
    <row r="908" spans="8:8">
      <c r="H908" s="33"/>
    </row>
    <row r="909" spans="8:8">
      <c r="H909" s="33"/>
    </row>
    <row r="910" spans="8:8">
      <c r="H910" s="33"/>
    </row>
    <row r="911" spans="8:8">
      <c r="H911" s="33"/>
    </row>
    <row r="912" spans="8:8">
      <c r="H912" s="33"/>
    </row>
    <row r="913" spans="8:8">
      <c r="H913" s="33"/>
    </row>
    <row r="914" spans="8:8">
      <c r="H914" s="33"/>
    </row>
    <row r="915" spans="8:8">
      <c r="H915" s="33"/>
    </row>
    <row r="916" spans="8:8">
      <c r="H916" s="33"/>
    </row>
    <row r="917" spans="8:8">
      <c r="H917" s="33"/>
    </row>
    <row r="918" spans="8:8">
      <c r="H918" s="33"/>
    </row>
    <row r="919" spans="8:8">
      <c r="H919" s="33"/>
    </row>
    <row r="920" spans="8:8">
      <c r="H920" s="33"/>
    </row>
    <row r="921" spans="8:8">
      <c r="H921" s="33"/>
    </row>
    <row r="922" spans="8:8">
      <c r="H922" s="33"/>
    </row>
    <row r="923" spans="8:8">
      <c r="H923" s="33"/>
    </row>
    <row r="924" spans="8:8">
      <c r="H924" s="33"/>
    </row>
    <row r="925" spans="8:8">
      <c r="H925" s="33"/>
    </row>
    <row r="926" spans="8:8">
      <c r="H926" s="33"/>
    </row>
    <row r="927" spans="8:8">
      <c r="H927" s="33"/>
    </row>
    <row r="928" spans="8:8">
      <c r="H928" s="33"/>
    </row>
    <row r="929" spans="8:8">
      <c r="H929" s="33"/>
    </row>
    <row r="930" spans="8:8">
      <c r="H930" s="33"/>
    </row>
    <row r="931" spans="8:8">
      <c r="H931" s="33"/>
    </row>
    <row r="932" spans="8:8">
      <c r="H932" s="33"/>
    </row>
    <row r="933" spans="8:8">
      <c r="H933" s="33"/>
    </row>
    <row r="934" spans="8:8">
      <c r="H934" s="33"/>
    </row>
    <row r="935" spans="8:8">
      <c r="H935" s="33"/>
    </row>
    <row r="936" spans="8:8">
      <c r="H936" s="33"/>
    </row>
    <row r="937" spans="8:8">
      <c r="H937" s="33"/>
    </row>
    <row r="938" spans="8:8">
      <c r="H938" s="33"/>
    </row>
    <row r="939" spans="8:8">
      <c r="H939" s="33"/>
    </row>
    <row r="940" spans="8:8">
      <c r="H940" s="33"/>
    </row>
    <row r="941" spans="8:8">
      <c r="H941" s="33"/>
    </row>
    <row r="942" spans="8:8">
      <c r="H942" s="33"/>
    </row>
    <row r="943" spans="8:8">
      <c r="H943" s="33"/>
    </row>
    <row r="944" spans="8:8">
      <c r="H944" s="33"/>
    </row>
    <row r="945" spans="8:8">
      <c r="H945" s="33"/>
    </row>
    <row r="946" spans="8:8">
      <c r="H946" s="33"/>
    </row>
    <row r="947" spans="8:8">
      <c r="H947" s="33"/>
    </row>
    <row r="948" spans="8:8">
      <c r="H948" s="33"/>
    </row>
    <row r="949" spans="8:8">
      <c r="H949" s="33"/>
    </row>
    <row r="950" spans="8:8">
      <c r="H950" s="33"/>
    </row>
    <row r="951" spans="8:8">
      <c r="H951" s="33"/>
    </row>
    <row r="952" spans="8:8">
      <c r="H952" s="33"/>
    </row>
    <row r="953" spans="8:8">
      <c r="H953" s="33"/>
    </row>
    <row r="954" spans="8:8">
      <c r="H954" s="33"/>
    </row>
    <row r="955" spans="8:8">
      <c r="H955" s="33"/>
    </row>
    <row r="956" spans="8:8">
      <c r="H956" s="33"/>
    </row>
    <row r="957" spans="8:8">
      <c r="H957" s="33"/>
    </row>
    <row r="958" spans="8:8">
      <c r="H958" s="33"/>
    </row>
    <row r="959" spans="8:8">
      <c r="H959" s="33"/>
    </row>
    <row r="960" spans="8:8">
      <c r="H960" s="33"/>
    </row>
    <row r="961" spans="8:8">
      <c r="H961" s="33"/>
    </row>
    <row r="962" spans="8:8">
      <c r="H962" s="33"/>
    </row>
    <row r="963" spans="8:8">
      <c r="H963" s="33"/>
    </row>
    <row r="964" spans="8:8">
      <c r="H964" s="33"/>
    </row>
    <row r="965" spans="8:8">
      <c r="H965" s="33"/>
    </row>
    <row r="966" spans="8:8">
      <c r="H966" s="33"/>
    </row>
    <row r="967" spans="8:8">
      <c r="H967" s="33"/>
    </row>
    <row r="968" spans="8:8">
      <c r="H968" s="33"/>
    </row>
    <row r="969" spans="8:8">
      <c r="H969" s="33"/>
    </row>
    <row r="970" spans="8:8">
      <c r="H970" s="33"/>
    </row>
    <row r="971" spans="8:8">
      <c r="H971" s="33"/>
    </row>
    <row r="972" spans="8:8">
      <c r="H972" s="33"/>
    </row>
    <row r="973" spans="8:8">
      <c r="H973" s="33"/>
    </row>
    <row r="974" spans="8:8">
      <c r="H974" s="33"/>
    </row>
    <row r="975" spans="8:8">
      <c r="H975" s="33"/>
    </row>
    <row r="976" spans="8:8">
      <c r="H976" s="33"/>
    </row>
    <row r="977" spans="8:8">
      <c r="H977" s="33"/>
    </row>
    <row r="978" spans="8:8">
      <c r="H978" s="33"/>
    </row>
    <row r="979" spans="8:8">
      <c r="H979" s="33"/>
    </row>
    <row r="980" spans="8:8">
      <c r="H980" s="33"/>
    </row>
    <row r="981" spans="8:8">
      <c r="H981" s="33"/>
    </row>
    <row r="982" spans="8:8">
      <c r="H982" s="33"/>
    </row>
    <row r="983" spans="8:8">
      <c r="H983" s="33"/>
    </row>
    <row r="984" spans="8:8">
      <c r="H984" s="33"/>
    </row>
    <row r="985" spans="8:8">
      <c r="H985" s="33"/>
    </row>
    <row r="986" spans="8:8">
      <c r="H986" s="33"/>
    </row>
    <row r="987" spans="8:8">
      <c r="H987" s="33"/>
    </row>
    <row r="988" spans="8:8">
      <c r="H988" s="33"/>
    </row>
    <row r="989" spans="8:8">
      <c r="H989" s="33"/>
    </row>
    <row r="990" spans="8:8">
      <c r="H990" s="33"/>
    </row>
    <row r="991" spans="8:8">
      <c r="H991" s="33"/>
    </row>
    <row r="992" spans="8:8">
      <c r="H992" s="33"/>
    </row>
    <row r="993" spans="8:8">
      <c r="H993" s="33"/>
    </row>
    <row r="994" spans="8:8">
      <c r="H994" s="33"/>
    </row>
    <row r="995" spans="8:8">
      <c r="H995" s="33"/>
    </row>
    <row r="996" spans="8:8">
      <c r="H996" s="33"/>
    </row>
    <row r="997" spans="8:8">
      <c r="H997" s="33"/>
    </row>
    <row r="998" spans="8:8">
      <c r="H998" s="33"/>
    </row>
    <row r="999" spans="8:8">
      <c r="H999" s="33"/>
    </row>
    <row r="1000" spans="8:8">
      <c r="H1000" s="33"/>
    </row>
    <row r="1001" spans="8:8">
      <c r="H1001" s="33"/>
    </row>
    <row r="1002" spans="8:8">
      <c r="H1002" s="33"/>
    </row>
    <row r="1003" spans="8:8">
      <c r="H1003" s="33"/>
    </row>
    <row r="1004" spans="8:8">
      <c r="H1004" s="33"/>
    </row>
    <row r="1005" spans="8:8">
      <c r="H1005" s="33"/>
    </row>
    <row r="1006" spans="8:8">
      <c r="H1006" s="33"/>
    </row>
    <row r="1007" spans="8:8">
      <c r="H1007" s="33"/>
    </row>
    <row r="1008" spans="8:8">
      <c r="H1008" s="33"/>
    </row>
    <row r="1009" spans="8:8">
      <c r="H1009" s="33"/>
    </row>
    <row r="1010" spans="8:8">
      <c r="H1010" s="33"/>
    </row>
    <row r="1011" spans="8:8">
      <c r="H1011" s="33"/>
    </row>
    <row r="1012" spans="8:8">
      <c r="H1012" s="33"/>
    </row>
    <row r="1013" spans="8:8">
      <c r="H1013" s="33"/>
    </row>
    <row r="1014" spans="8:8">
      <c r="H1014" s="33"/>
    </row>
    <row r="1015" spans="8:8">
      <c r="H1015" s="33"/>
    </row>
    <row r="1016" spans="8:8">
      <c r="H1016" s="33"/>
    </row>
    <row r="1017" spans="8:8">
      <c r="H1017" s="33"/>
    </row>
    <row r="1018" spans="8:8">
      <c r="H1018" s="33"/>
    </row>
    <row r="1019" spans="8:8">
      <c r="H1019" s="33"/>
    </row>
    <row r="1020" spans="8:8">
      <c r="H1020" s="33"/>
    </row>
    <row r="1021" spans="8:8">
      <c r="H1021" s="33"/>
    </row>
    <row r="1022" spans="8:8">
      <c r="H1022" s="33"/>
    </row>
    <row r="1023" spans="8:8">
      <c r="H1023" s="33"/>
    </row>
    <row r="1024" spans="8:8">
      <c r="H1024" s="33"/>
    </row>
    <row r="1025" spans="8:8">
      <c r="H1025" s="33"/>
    </row>
    <row r="1026" spans="8:8">
      <c r="H1026" s="33"/>
    </row>
    <row r="1027" spans="8:8">
      <c r="H1027" s="33"/>
    </row>
    <row r="1028" spans="8:8">
      <c r="H1028" s="33"/>
    </row>
    <row r="1029" spans="8:8">
      <c r="H1029" s="33"/>
    </row>
    <row r="1030" spans="8:8">
      <c r="H1030" s="33"/>
    </row>
    <row r="1031" spans="8:8">
      <c r="H1031" s="33"/>
    </row>
    <row r="1032" spans="8:8">
      <c r="H1032" s="33"/>
    </row>
    <row r="1033" spans="8:8">
      <c r="H1033" s="33"/>
    </row>
    <row r="1034" spans="8:8">
      <c r="H1034" s="33"/>
    </row>
    <row r="1035" spans="8:8">
      <c r="H1035" s="33"/>
    </row>
    <row r="1036" spans="8:8">
      <c r="H1036" s="33"/>
    </row>
    <row r="1037" spans="8:8">
      <c r="H1037" s="33"/>
    </row>
    <row r="1038" spans="8:8">
      <c r="H1038" s="33"/>
    </row>
    <row r="1039" spans="8:8">
      <c r="H1039" s="33"/>
    </row>
    <row r="1040" spans="8:8">
      <c r="H1040" s="33"/>
    </row>
    <row r="1041" spans="8:8">
      <c r="H1041" s="33"/>
    </row>
    <row r="1042" spans="8:8">
      <c r="H1042" s="33"/>
    </row>
    <row r="1043" spans="8:8">
      <c r="H1043" s="33"/>
    </row>
    <row r="1044" spans="8:8">
      <c r="H1044" s="33"/>
    </row>
    <row r="1045" spans="8:8">
      <c r="H1045" s="33"/>
    </row>
    <row r="1046" spans="8:8">
      <c r="H1046" s="33"/>
    </row>
    <row r="1047" spans="8:8">
      <c r="H1047" s="33"/>
    </row>
    <row r="1048" spans="8:8">
      <c r="H1048" s="33"/>
    </row>
    <row r="1049" spans="8:8">
      <c r="H1049" s="33"/>
    </row>
    <row r="1050" spans="8:8">
      <c r="H1050" s="33"/>
    </row>
    <row r="1051" spans="8:8">
      <c r="H1051" s="33"/>
    </row>
    <row r="1052" spans="8:8">
      <c r="H1052" s="33"/>
    </row>
    <row r="1053" spans="8:8">
      <c r="H1053" s="33"/>
    </row>
    <row r="1054" spans="8:8">
      <c r="H1054" s="33"/>
    </row>
    <row r="1055" spans="8:8">
      <c r="H1055" s="33"/>
    </row>
    <row r="1056" spans="8:8">
      <c r="H1056" s="33"/>
    </row>
    <row r="1057" spans="8:8">
      <c r="H1057" s="33"/>
    </row>
    <row r="1058" spans="8:8">
      <c r="H1058" s="33"/>
    </row>
    <row r="1059" spans="8:8">
      <c r="H1059" s="33"/>
    </row>
    <row r="1060" spans="8:8">
      <c r="H1060" s="33"/>
    </row>
    <row r="1061" spans="8:8">
      <c r="H1061" s="33"/>
    </row>
    <row r="1062" spans="8:8">
      <c r="H1062" s="33"/>
    </row>
    <row r="1063" spans="8:8">
      <c r="H1063" s="33"/>
    </row>
    <row r="1064" spans="8:8">
      <c r="H1064" s="33"/>
    </row>
    <row r="1065" spans="8:8">
      <c r="H1065" s="33"/>
    </row>
    <row r="1066" spans="8:8">
      <c r="H1066" s="33"/>
    </row>
    <row r="1067" spans="8:8">
      <c r="H1067" s="33"/>
    </row>
    <row r="1068" spans="8:8">
      <c r="H1068" s="33"/>
    </row>
    <row r="1069" spans="8:8">
      <c r="H1069" s="33"/>
    </row>
    <row r="1070" spans="8:8">
      <c r="H1070" s="33"/>
    </row>
    <row r="1071" spans="8:8">
      <c r="H1071" s="33"/>
    </row>
    <row r="1072" spans="8:8">
      <c r="H1072" s="33"/>
    </row>
    <row r="1073" spans="8:8">
      <c r="H1073" s="33"/>
    </row>
    <row r="1074" spans="8:8">
      <c r="H1074" s="33"/>
    </row>
    <row r="1075" spans="8:8">
      <c r="H1075" s="33"/>
    </row>
    <row r="1076" spans="8:8">
      <c r="H1076" s="33"/>
    </row>
    <row r="1077" spans="8:8">
      <c r="H1077" s="33"/>
    </row>
    <row r="1078" spans="8:8">
      <c r="H1078" s="33"/>
    </row>
    <row r="1079" spans="8:8">
      <c r="H1079" s="33"/>
    </row>
    <row r="1080" spans="8:8">
      <c r="H1080" s="33"/>
    </row>
    <row r="1081" spans="8:8">
      <c r="H1081" s="33"/>
    </row>
    <row r="1082" spans="8:8">
      <c r="H1082" s="33"/>
    </row>
    <row r="1083" spans="8:8">
      <c r="H1083" s="33"/>
    </row>
    <row r="1084" spans="8:8">
      <c r="H1084" s="33"/>
    </row>
    <row r="1085" spans="8:8">
      <c r="H1085" s="33"/>
    </row>
    <row r="1086" spans="8:8">
      <c r="H1086" s="33"/>
    </row>
    <row r="1087" spans="8:8">
      <c r="H1087" s="33"/>
    </row>
    <row r="1088" spans="8:8">
      <c r="H1088" s="33"/>
    </row>
    <row r="1089" spans="8:8">
      <c r="H1089" s="33"/>
    </row>
    <row r="1090" spans="8:8">
      <c r="H1090" s="33"/>
    </row>
    <row r="1091" spans="8:8">
      <c r="H1091" s="33"/>
    </row>
    <row r="1092" spans="8:8">
      <c r="H1092" s="33"/>
    </row>
    <row r="1093" spans="8:8">
      <c r="H1093" s="33"/>
    </row>
    <row r="1094" spans="8:8">
      <c r="H1094" s="33"/>
    </row>
    <row r="1095" spans="8:8">
      <c r="H1095" s="33"/>
    </row>
    <row r="1096" spans="8:8">
      <c r="H1096" s="33"/>
    </row>
    <row r="1097" spans="8:8">
      <c r="H1097" s="33"/>
    </row>
    <row r="1098" spans="8:8">
      <c r="H1098" s="33"/>
    </row>
    <row r="1099" spans="8:8">
      <c r="H1099" s="33"/>
    </row>
    <row r="1100" spans="8:8">
      <c r="H1100" s="33"/>
    </row>
    <row r="1101" spans="8:8">
      <c r="H1101" s="33"/>
    </row>
    <row r="1102" spans="8:8">
      <c r="H1102" s="33"/>
    </row>
    <row r="1103" spans="8:8">
      <c r="H1103" s="33"/>
    </row>
    <row r="1104" spans="8:8">
      <c r="H1104" s="33"/>
    </row>
    <row r="1105" spans="8:8">
      <c r="H1105" s="33"/>
    </row>
    <row r="1106" spans="8:8">
      <c r="H1106" s="33"/>
    </row>
    <row r="1107" spans="8:8">
      <c r="H1107" s="33"/>
    </row>
    <row r="1108" spans="8:8">
      <c r="H1108" s="33"/>
    </row>
    <row r="1109" spans="8:8">
      <c r="H1109" s="33"/>
    </row>
    <row r="1110" spans="8:8">
      <c r="H1110" s="33"/>
    </row>
    <row r="1111" spans="8:8">
      <c r="H1111" s="33"/>
    </row>
    <row r="1112" spans="8:8">
      <c r="H1112" s="33"/>
    </row>
    <row r="1113" spans="8:8">
      <c r="H1113" s="33"/>
    </row>
    <row r="1114" spans="8:8">
      <c r="H1114" s="33"/>
    </row>
    <row r="1115" spans="8:8">
      <c r="H1115" s="33"/>
    </row>
    <row r="1116" spans="8:8">
      <c r="H1116" s="33"/>
    </row>
    <row r="1117" spans="8:8">
      <c r="H1117" s="33"/>
    </row>
    <row r="1118" spans="8:8">
      <c r="H1118" s="33"/>
    </row>
    <row r="1119" spans="8:8">
      <c r="H1119" s="33"/>
    </row>
    <row r="1120" spans="8:8">
      <c r="H1120" s="33"/>
    </row>
    <row r="1121" spans="8:8">
      <c r="H1121" s="33"/>
    </row>
    <row r="1122" spans="8:8">
      <c r="H1122" s="33"/>
    </row>
    <row r="1123" spans="8:8">
      <c r="H1123" s="33"/>
    </row>
    <row r="1124" spans="8:8">
      <c r="H1124" s="33"/>
    </row>
    <row r="1125" spans="8:8">
      <c r="H1125" s="33"/>
    </row>
    <row r="1126" spans="8:8">
      <c r="H1126" s="33"/>
    </row>
    <row r="1127" spans="8:8">
      <c r="H1127" s="33"/>
    </row>
    <row r="1128" spans="8:8">
      <c r="H1128" s="33"/>
    </row>
    <row r="1129" spans="8:8">
      <c r="H1129" s="33"/>
    </row>
    <row r="1130" spans="8:8">
      <c r="H1130" s="33"/>
    </row>
    <row r="1131" spans="8:8">
      <c r="H1131" s="33"/>
    </row>
    <row r="1132" spans="8:8">
      <c r="H1132" s="33"/>
    </row>
    <row r="1133" spans="8:8">
      <c r="H1133" s="33"/>
    </row>
    <row r="1134" spans="8:8">
      <c r="H1134" s="33"/>
    </row>
    <row r="1135" spans="8:8">
      <c r="H1135" s="33"/>
    </row>
    <row r="1136" spans="8:8">
      <c r="H1136" s="33"/>
    </row>
    <row r="1137" spans="8:8">
      <c r="H1137" s="33"/>
    </row>
    <row r="1138" spans="8:8">
      <c r="H1138" s="33"/>
    </row>
    <row r="1139" spans="8:8">
      <c r="H1139" s="33"/>
    </row>
    <row r="1140" spans="8:8">
      <c r="H1140" s="33"/>
    </row>
    <row r="1141" spans="8:8">
      <c r="H1141" s="33"/>
    </row>
    <row r="1142" spans="8:8">
      <c r="H1142" s="33"/>
    </row>
    <row r="1143" spans="8:8">
      <c r="H1143" s="33"/>
    </row>
    <row r="1144" spans="8:8">
      <c r="H1144" s="33"/>
    </row>
    <row r="1145" spans="8:8">
      <c r="H1145" s="33"/>
    </row>
    <row r="1146" spans="8:8">
      <c r="H1146" s="33"/>
    </row>
    <row r="1147" spans="8:8">
      <c r="H1147" s="33"/>
    </row>
    <row r="1148" spans="8:8">
      <c r="H1148" s="33"/>
    </row>
    <row r="1149" spans="8:8">
      <c r="H1149" s="33"/>
    </row>
    <row r="1150" spans="8:8">
      <c r="H1150" s="33"/>
    </row>
    <row r="1151" spans="8:8">
      <c r="H1151" s="33"/>
    </row>
    <row r="1152" spans="8:8">
      <c r="H1152" s="33"/>
    </row>
    <row r="1153" spans="8:8">
      <c r="H1153" s="33"/>
    </row>
    <row r="1154" spans="8:8">
      <c r="H1154" s="33"/>
    </row>
    <row r="1155" spans="8:8">
      <c r="H1155" s="33"/>
    </row>
    <row r="1156" spans="8:8">
      <c r="H1156" s="33"/>
    </row>
    <row r="1157" spans="8:8">
      <c r="H1157" s="33"/>
    </row>
    <row r="1158" spans="8:8">
      <c r="H1158" s="33"/>
    </row>
    <row r="1159" spans="8:8">
      <c r="H1159" s="33"/>
    </row>
    <row r="1160" spans="8:8">
      <c r="H1160" s="33"/>
    </row>
    <row r="1161" spans="8:8">
      <c r="H1161" s="33"/>
    </row>
    <row r="1162" spans="8:8">
      <c r="H1162" s="33"/>
    </row>
    <row r="1163" spans="8:8">
      <c r="H1163" s="33"/>
    </row>
    <row r="1164" spans="8:8">
      <c r="H1164" s="33"/>
    </row>
    <row r="1165" spans="8:8">
      <c r="H1165" s="33"/>
    </row>
    <row r="1166" spans="8:8">
      <c r="H1166" s="33"/>
    </row>
    <row r="1167" spans="8:8">
      <c r="H1167" s="33"/>
    </row>
    <row r="1168" spans="8:8">
      <c r="H1168" s="33"/>
    </row>
    <row r="1169" spans="8:8">
      <c r="H1169" s="33"/>
    </row>
    <row r="1170" spans="8:8">
      <c r="H1170" s="33"/>
    </row>
    <row r="1171" spans="8:8">
      <c r="H1171" s="33"/>
    </row>
    <row r="1172" spans="8:8">
      <c r="H1172" s="33"/>
    </row>
    <row r="1173" spans="8:8">
      <c r="H1173" s="33"/>
    </row>
    <row r="1174" spans="8:8">
      <c r="H1174" s="33"/>
    </row>
    <row r="1175" spans="8:8">
      <c r="H1175" s="33"/>
    </row>
    <row r="1176" spans="8:8">
      <c r="H1176" s="33"/>
    </row>
    <row r="1177" spans="8:8">
      <c r="H1177" s="33"/>
    </row>
    <row r="1178" spans="8:8">
      <c r="H1178" s="33"/>
    </row>
    <row r="1179" spans="8:8">
      <c r="H1179" s="33"/>
    </row>
    <row r="1180" spans="8:8">
      <c r="H1180" s="33"/>
    </row>
    <row r="1181" spans="8:8">
      <c r="H1181" s="33"/>
    </row>
    <row r="1182" spans="8:8">
      <c r="H1182" s="33"/>
    </row>
    <row r="1183" spans="8:8">
      <c r="H1183" s="33"/>
    </row>
    <row r="1184" spans="8:8">
      <c r="H1184" s="33"/>
    </row>
    <row r="1185" spans="8:8">
      <c r="H1185" s="33"/>
    </row>
    <row r="1186" spans="8:8">
      <c r="H1186" s="33"/>
    </row>
    <row r="1187" spans="8:8">
      <c r="H1187" s="33"/>
    </row>
    <row r="1188" spans="8:8">
      <c r="H1188" s="33"/>
    </row>
    <row r="1189" spans="8:8">
      <c r="H1189" s="33"/>
    </row>
    <row r="1190" spans="8:8">
      <c r="H1190" s="33"/>
    </row>
    <row r="1191" spans="8:8">
      <c r="H1191" s="33"/>
    </row>
    <row r="1192" spans="8:8">
      <c r="H1192" s="33"/>
    </row>
    <row r="1193" spans="8:8">
      <c r="H1193" s="33"/>
    </row>
    <row r="1194" spans="8:8">
      <c r="H1194" s="33"/>
    </row>
    <row r="1195" spans="8:8">
      <c r="H1195" s="33"/>
    </row>
    <row r="1196" spans="8:8">
      <c r="H1196" s="33"/>
    </row>
    <row r="1197" spans="8:8">
      <c r="H1197" s="33"/>
    </row>
    <row r="1198" spans="8:8">
      <c r="H1198" s="33"/>
    </row>
    <row r="1199" spans="8:8">
      <c r="H1199" s="33"/>
    </row>
    <row r="1200" spans="8:8">
      <c r="H1200" s="33"/>
    </row>
    <row r="1201" spans="8:8">
      <c r="H1201" s="33"/>
    </row>
    <row r="1202" spans="8:8">
      <c r="H1202" s="33"/>
    </row>
    <row r="1203" spans="8:8">
      <c r="H1203" s="33"/>
    </row>
    <row r="1204" spans="8:8">
      <c r="H1204" s="33"/>
    </row>
    <row r="1205" spans="8:8">
      <c r="H1205" s="33"/>
    </row>
    <row r="1206" spans="8:8">
      <c r="H1206" s="33"/>
    </row>
    <row r="1207" spans="8:8">
      <c r="H1207" s="33"/>
    </row>
    <row r="1208" spans="8:8">
      <c r="H1208" s="33"/>
    </row>
    <row r="1209" spans="8:8">
      <c r="H1209" s="33"/>
    </row>
    <row r="1210" spans="8:8">
      <c r="H1210" s="33"/>
    </row>
    <row r="1211" spans="8:8">
      <c r="H1211" s="33"/>
    </row>
    <row r="1212" spans="8:8">
      <c r="H1212" s="33"/>
    </row>
    <row r="1213" spans="8:8">
      <c r="H1213" s="33"/>
    </row>
    <row r="1214" spans="8:8">
      <c r="H1214" s="33"/>
    </row>
    <row r="1215" spans="8:8">
      <c r="H1215" s="33"/>
    </row>
    <row r="1216" spans="8:8">
      <c r="H1216" s="33"/>
    </row>
    <row r="1217" spans="8:8">
      <c r="H1217" s="33"/>
    </row>
    <row r="1218" spans="8:8">
      <c r="H1218" s="33"/>
    </row>
    <row r="1219" spans="8:8">
      <c r="H1219" s="33"/>
    </row>
    <row r="1220" spans="8:8">
      <c r="H1220" s="33"/>
    </row>
    <row r="1221" spans="8:8">
      <c r="H1221" s="33"/>
    </row>
    <row r="1222" spans="8:8">
      <c r="H1222" s="33"/>
    </row>
    <row r="1223" spans="8:8">
      <c r="H1223" s="33"/>
    </row>
    <row r="1224" spans="8:8">
      <c r="H1224" s="33"/>
    </row>
    <row r="1225" spans="8:8">
      <c r="H1225" s="33"/>
    </row>
    <row r="1226" spans="8:8">
      <c r="H1226" s="33"/>
    </row>
    <row r="1227" spans="8:8">
      <c r="H1227" s="33"/>
    </row>
    <row r="1228" spans="8:8">
      <c r="H1228" s="33"/>
    </row>
    <row r="1229" spans="8:8">
      <c r="H1229" s="33"/>
    </row>
    <row r="1230" spans="8:8">
      <c r="H1230" s="33"/>
    </row>
    <row r="1231" spans="8:8">
      <c r="H1231" s="33"/>
    </row>
    <row r="1232" spans="8:8">
      <c r="H1232" s="33"/>
    </row>
    <row r="1233" spans="8:8">
      <c r="H1233" s="33"/>
    </row>
    <row r="1234" spans="8:8">
      <c r="H1234" s="33"/>
    </row>
    <row r="1235" spans="8:8">
      <c r="H1235" s="33"/>
    </row>
  </sheetData>
  <mergeCells count="2">
    <mergeCell ref="C23:G23"/>
    <mergeCell ref="H2:J2"/>
  </mergeCell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N1432"/>
  <sheetViews>
    <sheetView topLeftCell="A137" zoomScale="164" zoomScaleNormal="164" workbookViewId="0">
      <selection activeCell="N14" sqref="N14"/>
    </sheetView>
  </sheetViews>
  <sheetFormatPr baseColWidth="10" defaultColWidth="8.83203125" defaultRowHeight="15"/>
  <cols>
    <col min="1" max="1" width="27.5" style="10" bestFit="1" customWidth="1"/>
    <col min="2" max="2" width="8.83203125" style="23"/>
    <col min="3" max="3" width="8.83203125" style="42"/>
    <col min="8" max="8" width="36.6640625" bestFit="1" customWidth="1"/>
    <col min="9" max="9" width="9.1640625" bestFit="1" customWidth="1"/>
    <col min="10" max="10" width="9.6640625" bestFit="1" customWidth="1"/>
    <col min="11" max="12" width="9.1640625" bestFit="1" customWidth="1"/>
    <col min="13" max="13" width="9" bestFit="1" customWidth="1"/>
    <col min="14" max="14" width="49.5" bestFit="1" customWidth="1"/>
  </cols>
  <sheetData>
    <row r="1" spans="1:14" ht="40" thickBot="1">
      <c r="A1" s="35" t="s">
        <v>21</v>
      </c>
      <c r="B1" s="35" t="s">
        <v>16</v>
      </c>
      <c r="C1" s="43" t="s">
        <v>19</v>
      </c>
      <c r="D1" s="41" t="s">
        <v>17</v>
      </c>
      <c r="E1" s="35" t="s">
        <v>20</v>
      </c>
      <c r="F1" s="7"/>
      <c r="G1" s="7"/>
      <c r="I1" s="7" t="s">
        <v>53</v>
      </c>
      <c r="J1" s="7" t="s">
        <v>54</v>
      </c>
      <c r="K1" s="7" t="s">
        <v>55</v>
      </c>
      <c r="L1" s="7" t="s">
        <v>56</v>
      </c>
      <c r="M1" s="7" t="s">
        <v>57</v>
      </c>
      <c r="N1" s="6" t="s">
        <v>11</v>
      </c>
    </row>
    <row r="2" spans="1:14">
      <c r="A2" s="40">
        <v>43192</v>
      </c>
      <c r="B2" s="38">
        <v>277.5</v>
      </c>
      <c r="C2" s="42">
        <v>10211.799999999999</v>
      </c>
      <c r="D2" s="38"/>
      <c r="E2" s="38"/>
      <c r="G2" s="8" t="s">
        <v>42</v>
      </c>
      <c r="H2" s="1" t="s">
        <v>22</v>
      </c>
      <c r="I2" s="64">
        <f>'Risk-free Rate'!H2</f>
        <v>2.1827309236947815E-2</v>
      </c>
      <c r="J2" s="65">
        <f>'Risk-free Rate'!I2</f>
        <v>1.7770916334661345E-2</v>
      </c>
      <c r="K2" s="65">
        <f>'Risk-free Rate'!J2</f>
        <v>1.0039999999999993E-3</v>
      </c>
      <c r="L2" s="65">
        <f>'Risk-free Rate'!K2</f>
        <v>1.1055555555555547E-3</v>
      </c>
      <c r="M2" s="66">
        <f>'Risk-free Rate'!L2</f>
        <v>3.1734939759036157E-2</v>
      </c>
      <c r="N2" t="s">
        <v>30</v>
      </c>
    </row>
    <row r="3" spans="1:14">
      <c r="A3" s="40">
        <v>43193</v>
      </c>
      <c r="B3" s="38">
        <v>278.95</v>
      </c>
      <c r="C3" s="42">
        <v>10245</v>
      </c>
      <c r="D3" s="46">
        <f>LN(B3/B2)</f>
        <v>5.2116211050480966E-3</v>
      </c>
      <c r="E3" s="46">
        <f>LN(C3/C2)</f>
        <v>3.2458673056040936E-3</v>
      </c>
      <c r="F3" s="45"/>
      <c r="G3" s="9"/>
      <c r="H3" s="2" t="s">
        <v>49</v>
      </c>
      <c r="I3" s="67">
        <f>AVERAGE(E3:E248)</f>
        <v>5.0760823910701673E-4</v>
      </c>
      <c r="J3" s="68">
        <f>AVERAGE(E249:E493)</f>
        <v>-1.2118979595251052E-3</v>
      </c>
      <c r="K3" s="68">
        <f>AVERAGE(E494:E738)</f>
        <v>2.1865881607842385E-3</v>
      </c>
      <c r="L3" s="68">
        <f>AVERAGE(E739:E986)</f>
        <v>6.9745936814234462E-4</v>
      </c>
      <c r="M3" s="69">
        <f>AVERAGE(E987:E1235)</f>
        <v>-2.4217894002093395E-5</v>
      </c>
      <c r="N3" t="s">
        <v>27</v>
      </c>
    </row>
    <row r="4" spans="1:14">
      <c r="A4" s="40">
        <v>43194</v>
      </c>
      <c r="B4" s="38">
        <v>274.55</v>
      </c>
      <c r="C4" s="42">
        <v>10128.4</v>
      </c>
      <c r="D4" s="46">
        <f t="shared" ref="D4:D67" si="0">LN(B4/B3)</f>
        <v>-1.5899160566655596E-2</v>
      </c>
      <c r="E4" s="46">
        <f t="shared" ref="E4:E67" si="1">LN(C4/C3)</f>
        <v>-1.1446422598154777E-2</v>
      </c>
      <c r="F4" s="32"/>
      <c r="G4" s="9" t="s">
        <v>43</v>
      </c>
      <c r="H4" s="2" t="s">
        <v>26</v>
      </c>
      <c r="I4" s="70">
        <f>((1+I3)^246)-1</f>
        <v>0.13296710106058729</v>
      </c>
      <c r="J4" s="70">
        <f>((1+J3)^245)-1</f>
        <v>-0.25702661872580057</v>
      </c>
      <c r="K4" s="70">
        <f>((1+K3)^245)-1</f>
        <v>0.70766895909373528</v>
      </c>
      <c r="L4" s="70">
        <f>((1+L3)^248)-1</f>
        <v>0.18875867399271384</v>
      </c>
      <c r="M4" s="71">
        <f>((1+M3)^249)-1</f>
        <v>-6.0121826897082675E-3</v>
      </c>
      <c r="N4" t="s">
        <v>28</v>
      </c>
    </row>
    <row r="5" spans="1:14">
      <c r="A5" s="40">
        <v>43195</v>
      </c>
      <c r="B5" s="38">
        <v>277.8</v>
      </c>
      <c r="C5" s="42">
        <v>10325.15</v>
      </c>
      <c r="D5" s="46">
        <f t="shared" si="0"/>
        <v>1.1768036595361769E-2</v>
      </c>
      <c r="E5" s="46">
        <f t="shared" si="1"/>
        <v>1.9239307493896241E-2</v>
      </c>
      <c r="F5" s="32"/>
      <c r="G5" s="9"/>
      <c r="H5" s="3" t="s">
        <v>23</v>
      </c>
      <c r="I5" s="67">
        <f>_xlfn.COVARIANCE.P(D3:D248,E3:E248)</f>
        <v>2.6767890460377617E-5</v>
      </c>
      <c r="J5" s="67">
        <f>_xlfn.COVARIANCE.P(D249:D493,E249:E493)</f>
        <v>2.0044824199027546E-4</v>
      </c>
      <c r="K5" s="67">
        <f>_xlfn.COVARIANCE.P(D494:D738,E494:E738)</f>
        <v>1.7188052232099119E-4</v>
      </c>
      <c r="L5" s="67">
        <f>_xlfn.COVARIANCE.P(D739:D986,E739:E986)</f>
        <v>8.3178553005255312E-5</v>
      </c>
      <c r="M5" s="72">
        <f>_xlfn.COVARIANCE.P(D987:D1235,E987:E1235)</f>
        <v>7.3742730152077241E-5</v>
      </c>
    </row>
    <row r="6" spans="1:14">
      <c r="A6" s="40">
        <v>43196</v>
      </c>
      <c r="B6" s="38">
        <v>275.8</v>
      </c>
      <c r="C6" s="42">
        <v>10331.6</v>
      </c>
      <c r="D6" s="46">
        <f t="shared" si="0"/>
        <v>-7.2254649610419587E-3</v>
      </c>
      <c r="E6" s="46">
        <f t="shared" si="1"/>
        <v>6.2449322469616732E-4</v>
      </c>
      <c r="F6" s="32"/>
      <c r="G6" s="9"/>
      <c r="H6" s="3" t="s">
        <v>24</v>
      </c>
      <c r="I6" s="67">
        <f>_xlfn.VAR.P(E3:E248)</f>
        <v>6.1302302031036618E-5</v>
      </c>
      <c r="J6" s="67">
        <f>_xlfn.VAR.P(E249:E493)</f>
        <v>3.0813917691851155E-4</v>
      </c>
      <c r="K6" s="67">
        <f>_xlfn.VAR.P(E494:E738)</f>
        <v>2.109282636242636E-4</v>
      </c>
      <c r="L6" s="67">
        <f>_xlfn.VAR.P(E739:E986)</f>
        <v>9.974548335915114E-5</v>
      </c>
      <c r="M6" s="72">
        <f>_xlfn.VAR.P(E987:E1235)</f>
        <v>8.5980033315421548E-5</v>
      </c>
      <c r="N6" t="s">
        <v>25</v>
      </c>
    </row>
    <row r="7" spans="1:14">
      <c r="A7" s="40">
        <v>43199</v>
      </c>
      <c r="B7" s="38">
        <v>274.45</v>
      </c>
      <c r="C7" s="42">
        <v>10379.35</v>
      </c>
      <c r="D7" s="46">
        <f t="shared" si="0"/>
        <v>-4.9068703633033594E-3</v>
      </c>
      <c r="E7" s="46">
        <f t="shared" si="1"/>
        <v>4.6110955418090394E-3</v>
      </c>
      <c r="F7" s="32"/>
      <c r="G7" s="9" t="s">
        <v>44</v>
      </c>
      <c r="H7" s="3" t="s">
        <v>18</v>
      </c>
      <c r="I7" s="73">
        <f t="shared" ref="I7:L7" si="2">I5/I6</f>
        <v>0.4366539195677408</v>
      </c>
      <c r="J7" s="73">
        <f t="shared" si="2"/>
        <v>0.65051203159176574</v>
      </c>
      <c r="K7" s="73">
        <f t="shared" si="2"/>
        <v>0.81487667592603907</v>
      </c>
      <c r="L7" s="73">
        <f t="shared" si="2"/>
        <v>0.83390796459180327</v>
      </c>
      <c r="M7" s="74">
        <f>M5/M6</f>
        <v>0.8576727329419469</v>
      </c>
      <c r="N7" s="24"/>
    </row>
    <row r="8" spans="1:14" ht="16" thickBot="1">
      <c r="A8" s="40">
        <v>43200</v>
      </c>
      <c r="B8" s="38">
        <v>280.89999999999998</v>
      </c>
      <c r="C8" s="42">
        <v>10402.25</v>
      </c>
      <c r="D8" s="46">
        <f t="shared" si="0"/>
        <v>2.3229639114299781E-2</v>
      </c>
      <c r="E8" s="46">
        <f t="shared" si="1"/>
        <v>2.2038735486090344E-3</v>
      </c>
      <c r="F8" s="32"/>
      <c r="G8" s="9"/>
      <c r="H8" s="47"/>
      <c r="I8" s="25"/>
      <c r="J8" s="26"/>
      <c r="K8" s="26"/>
      <c r="L8" s="26"/>
      <c r="M8" s="4"/>
    </row>
    <row r="9" spans="1:14" ht="16" thickBot="1">
      <c r="A9" s="40">
        <v>43201</v>
      </c>
      <c r="B9" s="38">
        <v>283.39999999999998</v>
      </c>
      <c r="C9" s="42">
        <v>10417.15</v>
      </c>
      <c r="D9" s="46">
        <f t="shared" si="0"/>
        <v>8.86059314638208E-3</v>
      </c>
      <c r="E9" s="46">
        <f t="shared" si="1"/>
        <v>1.4313575361352732E-3</v>
      </c>
      <c r="F9" s="32"/>
      <c r="G9" s="9"/>
      <c r="H9" s="49" t="s">
        <v>14</v>
      </c>
      <c r="I9" s="50">
        <f>I2+I7*(I4-I2)</f>
        <v>7.0356934956682743E-2</v>
      </c>
      <c r="J9" s="48">
        <f t="shared" ref="J9:L9" si="3">J2+J7*(J4-J2)</f>
        <v>-0.16098818647392918</v>
      </c>
      <c r="K9" s="5">
        <f t="shared" si="3"/>
        <v>0.57684879285971336</v>
      </c>
      <c r="L9" s="5">
        <f t="shared" si="3"/>
        <v>0.15759098560079082</v>
      </c>
      <c r="M9" s="5">
        <f>M2+M7*(M4-M2)</f>
        <v>-6.3973791227278642E-4</v>
      </c>
    </row>
    <row r="10" spans="1:14">
      <c r="A10" s="40">
        <v>43202</v>
      </c>
      <c r="B10" s="38">
        <v>281.5</v>
      </c>
      <c r="C10" s="42">
        <v>10458.65</v>
      </c>
      <c r="D10" s="46">
        <f t="shared" si="0"/>
        <v>-6.7268796768349057E-3</v>
      </c>
      <c r="E10" s="46">
        <f t="shared" si="1"/>
        <v>3.9759007720501531E-3</v>
      </c>
      <c r="F10" s="32"/>
      <c r="G10" s="9"/>
    </row>
    <row r="11" spans="1:14">
      <c r="A11" s="40">
        <v>43203</v>
      </c>
      <c r="B11" s="38">
        <v>285</v>
      </c>
      <c r="C11" s="42">
        <v>10480.6</v>
      </c>
      <c r="D11" s="46">
        <f t="shared" si="0"/>
        <v>1.2356732688905428E-2</v>
      </c>
      <c r="E11" s="46">
        <f t="shared" si="1"/>
        <v>2.0965419525609827E-3</v>
      </c>
      <c r="F11" s="32"/>
      <c r="G11" s="9"/>
    </row>
    <row r="12" spans="1:14">
      <c r="A12" s="40">
        <v>43206</v>
      </c>
      <c r="B12" s="38">
        <v>286.10000000000002</v>
      </c>
      <c r="C12" s="42">
        <v>10528.35</v>
      </c>
      <c r="D12" s="46">
        <f t="shared" si="0"/>
        <v>3.85221978741415E-3</v>
      </c>
      <c r="E12" s="46">
        <f t="shared" si="1"/>
        <v>4.5456895487553045E-3</v>
      </c>
      <c r="F12" s="32"/>
      <c r="G12" s="9"/>
      <c r="I12" t="s">
        <v>73</v>
      </c>
    </row>
    <row r="13" spans="1:14">
      <c r="A13" s="40">
        <v>43207</v>
      </c>
      <c r="B13" s="38">
        <v>287.60000000000002</v>
      </c>
      <c r="C13" s="42">
        <v>10548.7</v>
      </c>
      <c r="D13" s="46">
        <f t="shared" si="0"/>
        <v>5.2292257908270762E-3</v>
      </c>
      <c r="E13" s="46">
        <f t="shared" si="1"/>
        <v>1.9310108694935376E-3</v>
      </c>
      <c r="F13" s="32"/>
      <c r="G13" s="9"/>
      <c r="I13" t="s">
        <v>72</v>
      </c>
    </row>
    <row r="14" spans="1:14">
      <c r="A14" s="40">
        <v>43208</v>
      </c>
      <c r="B14" s="38">
        <v>285.10000000000002</v>
      </c>
      <c r="C14" s="42">
        <v>10526.2</v>
      </c>
      <c r="D14" s="46">
        <f t="shared" si="0"/>
        <v>-8.7306299282653137E-3</v>
      </c>
      <c r="E14" s="46">
        <f t="shared" si="1"/>
        <v>-2.1352422596178809E-3</v>
      </c>
      <c r="F14" s="32"/>
      <c r="G14" s="9"/>
      <c r="I14" t="s">
        <v>74</v>
      </c>
    </row>
    <row r="15" spans="1:14">
      <c r="A15" s="40">
        <v>43209</v>
      </c>
      <c r="B15" s="38">
        <v>283.2</v>
      </c>
      <c r="C15" s="42">
        <v>10565.3</v>
      </c>
      <c r="D15" s="46">
        <f t="shared" si="0"/>
        <v>-6.6866340990617452E-3</v>
      </c>
      <c r="E15" s="46">
        <f t="shared" si="1"/>
        <v>3.7076589897762787E-3</v>
      </c>
      <c r="F15" s="32"/>
      <c r="G15" s="9"/>
      <c r="I15" t="s">
        <v>75</v>
      </c>
    </row>
    <row r="16" spans="1:14">
      <c r="A16" s="40">
        <v>43210</v>
      </c>
      <c r="B16" s="38">
        <v>292.05</v>
      </c>
      <c r="C16" s="42">
        <v>10564.05</v>
      </c>
      <c r="D16" s="46">
        <f t="shared" si="0"/>
        <v>3.0771658666753687E-2</v>
      </c>
      <c r="E16" s="46">
        <f t="shared" si="1"/>
        <v>-1.1831883152662677E-4</v>
      </c>
      <c r="F16" s="32"/>
      <c r="G16" s="9"/>
    </row>
    <row r="17" spans="1:7">
      <c r="A17" s="40">
        <v>43213</v>
      </c>
      <c r="B17" s="38">
        <v>289.8</v>
      </c>
      <c r="C17" s="42">
        <v>10584.7</v>
      </c>
      <c r="D17" s="46">
        <f t="shared" si="0"/>
        <v>-7.7339905997363392E-3</v>
      </c>
      <c r="E17" s="46">
        <f t="shared" si="1"/>
        <v>1.9528347124542745E-3</v>
      </c>
      <c r="F17" s="32"/>
      <c r="G17" s="9"/>
    </row>
    <row r="18" spans="1:7">
      <c r="A18" s="40">
        <v>43214</v>
      </c>
      <c r="B18" s="38">
        <v>290.5</v>
      </c>
      <c r="C18" s="42">
        <v>10614.35</v>
      </c>
      <c r="D18" s="46">
        <f t="shared" si="0"/>
        <v>2.4125464053839259E-3</v>
      </c>
      <c r="E18" s="46">
        <f t="shared" si="1"/>
        <v>2.7972969858506736E-3</v>
      </c>
      <c r="F18" s="32"/>
      <c r="G18" s="9"/>
    </row>
    <row r="19" spans="1:7">
      <c r="A19" s="40">
        <v>43215</v>
      </c>
      <c r="B19" s="38">
        <v>290.95</v>
      </c>
      <c r="C19" s="42">
        <v>10570.55</v>
      </c>
      <c r="D19" s="46">
        <f t="shared" si="0"/>
        <v>1.5478548107130451E-3</v>
      </c>
      <c r="E19" s="46">
        <f t="shared" si="1"/>
        <v>-4.1350265905722629E-3</v>
      </c>
      <c r="F19" s="32"/>
      <c r="G19" s="9"/>
    </row>
    <row r="20" spans="1:7">
      <c r="A20" s="40">
        <v>43216</v>
      </c>
      <c r="B20" s="38">
        <v>290.8</v>
      </c>
      <c r="C20" s="42">
        <v>10617.8</v>
      </c>
      <c r="D20" s="46">
        <f t="shared" si="0"/>
        <v>-5.1568544331456571E-4</v>
      </c>
      <c r="E20" s="46">
        <f t="shared" si="1"/>
        <v>4.4600054580314101E-3</v>
      </c>
      <c r="F20" s="32"/>
      <c r="G20" s="9"/>
    </row>
    <row r="21" spans="1:7">
      <c r="A21" s="40">
        <v>43217</v>
      </c>
      <c r="B21" s="38">
        <v>286.75</v>
      </c>
      <c r="C21" s="42">
        <v>10692.3</v>
      </c>
      <c r="D21" s="46">
        <f t="shared" si="0"/>
        <v>-1.4024989649884266E-2</v>
      </c>
      <c r="E21" s="46">
        <f t="shared" si="1"/>
        <v>6.9920181993261129E-3</v>
      </c>
      <c r="F21" s="32"/>
      <c r="G21" s="9"/>
    </row>
    <row r="22" spans="1:7">
      <c r="A22" s="40">
        <v>43220</v>
      </c>
      <c r="B22" s="38">
        <v>285</v>
      </c>
      <c r="C22" s="42">
        <v>10739.35</v>
      </c>
      <c r="D22" s="46">
        <f t="shared" si="0"/>
        <v>-6.1215757408295008E-3</v>
      </c>
      <c r="E22" s="46">
        <f t="shared" si="1"/>
        <v>4.3907095895181257E-3</v>
      </c>
      <c r="F22" s="32"/>
      <c r="G22" s="9"/>
    </row>
    <row r="23" spans="1:7">
      <c r="A23" s="40">
        <v>43222</v>
      </c>
      <c r="B23" s="38">
        <v>280.5</v>
      </c>
      <c r="C23" s="42">
        <v>10718.05</v>
      </c>
      <c r="D23" s="46">
        <f t="shared" si="0"/>
        <v>-1.5915455305899568E-2</v>
      </c>
      <c r="E23" s="46">
        <f t="shared" si="1"/>
        <v>-1.9853297227271902E-3</v>
      </c>
      <c r="F23" s="32"/>
      <c r="G23" s="9"/>
    </row>
    <row r="24" spans="1:7">
      <c r="A24" s="40">
        <v>43223</v>
      </c>
      <c r="B24" s="38">
        <v>276.95</v>
      </c>
      <c r="C24" s="42">
        <v>10679.65</v>
      </c>
      <c r="D24" s="46">
        <f t="shared" si="0"/>
        <v>-1.2736740483638136E-2</v>
      </c>
      <c r="E24" s="46">
        <f t="shared" si="1"/>
        <v>-3.5891746517569662E-3</v>
      </c>
      <c r="F24" s="32"/>
      <c r="G24" s="9"/>
    </row>
    <row r="25" spans="1:7">
      <c r="A25" s="40">
        <v>43224</v>
      </c>
      <c r="B25" s="38">
        <v>271.3</v>
      </c>
      <c r="C25" s="42">
        <v>10618.25</v>
      </c>
      <c r="D25" s="46">
        <f t="shared" si="0"/>
        <v>-2.061176481422675E-2</v>
      </c>
      <c r="E25" s="46">
        <f t="shared" si="1"/>
        <v>-5.7658426514528623E-3</v>
      </c>
      <c r="F25" s="32"/>
      <c r="G25" s="9"/>
    </row>
    <row r="26" spans="1:7">
      <c r="A26" s="40">
        <v>43227</v>
      </c>
      <c r="B26" s="38">
        <v>267.39999999999998</v>
      </c>
      <c r="C26" s="42">
        <v>10715.5</v>
      </c>
      <c r="D26" s="46">
        <f t="shared" si="0"/>
        <v>-1.4479554997043374E-2</v>
      </c>
      <c r="E26" s="46">
        <f t="shared" si="1"/>
        <v>9.1170725845766357E-3</v>
      </c>
      <c r="F26" s="32"/>
    </row>
    <row r="27" spans="1:7">
      <c r="A27" s="40">
        <v>43228</v>
      </c>
      <c r="B27" s="38">
        <v>268.14999999999998</v>
      </c>
      <c r="C27" s="42">
        <v>10717.8</v>
      </c>
      <c r="D27" s="46">
        <f t="shared" si="0"/>
        <v>2.8008607610913931E-3</v>
      </c>
      <c r="E27" s="46">
        <f t="shared" si="1"/>
        <v>2.1461930816327936E-4</v>
      </c>
      <c r="F27" s="32"/>
    </row>
    <row r="28" spans="1:7">
      <c r="A28" s="40">
        <v>43229</v>
      </c>
      <c r="B28" s="38">
        <v>267.35000000000002</v>
      </c>
      <c r="C28" s="42">
        <v>10741.7</v>
      </c>
      <c r="D28" s="46">
        <f t="shared" si="0"/>
        <v>-2.9878640341934794E-3</v>
      </c>
      <c r="E28" s="46">
        <f t="shared" si="1"/>
        <v>2.2274526323300824E-3</v>
      </c>
      <c r="F28" s="32"/>
    </row>
    <row r="29" spans="1:7">
      <c r="A29" s="40">
        <v>43230</v>
      </c>
      <c r="B29" s="38">
        <v>269.35000000000002</v>
      </c>
      <c r="C29" s="42">
        <v>10716.55</v>
      </c>
      <c r="D29" s="46">
        <f t="shared" si="0"/>
        <v>7.4529877318022771E-3</v>
      </c>
      <c r="E29" s="46">
        <f t="shared" si="1"/>
        <v>-2.3440878464996416E-3</v>
      </c>
      <c r="F29" s="32"/>
    </row>
    <row r="30" spans="1:7">
      <c r="A30" s="40">
        <v>43231</v>
      </c>
      <c r="B30" s="38">
        <v>271</v>
      </c>
      <c r="C30" s="42">
        <v>10806.5</v>
      </c>
      <c r="D30" s="46">
        <f t="shared" si="0"/>
        <v>6.1071717531579941E-3</v>
      </c>
      <c r="E30" s="46">
        <f t="shared" si="1"/>
        <v>8.3585294552487952E-3</v>
      </c>
      <c r="F30" s="32"/>
    </row>
    <row r="31" spans="1:7">
      <c r="A31" s="40">
        <v>43234</v>
      </c>
      <c r="B31" s="38">
        <v>270.05</v>
      </c>
      <c r="C31" s="42">
        <v>10806.6</v>
      </c>
      <c r="D31" s="46">
        <f t="shared" si="0"/>
        <v>-3.5116938408007786E-3</v>
      </c>
      <c r="E31" s="46">
        <f t="shared" si="1"/>
        <v>9.2536470936592816E-6</v>
      </c>
      <c r="F31" s="32"/>
    </row>
    <row r="32" spans="1:7">
      <c r="A32" s="40">
        <v>43235</v>
      </c>
      <c r="B32" s="38">
        <v>263.5</v>
      </c>
      <c r="C32" s="42">
        <v>10801.85</v>
      </c>
      <c r="D32" s="46">
        <f t="shared" si="0"/>
        <v>-2.4553759057483145E-2</v>
      </c>
      <c r="E32" s="46">
        <f t="shared" si="1"/>
        <v>-4.3964283199478618E-4</v>
      </c>
      <c r="F32" s="32"/>
    </row>
    <row r="33" spans="1:6">
      <c r="A33" s="40">
        <v>43236</v>
      </c>
      <c r="B33" s="38">
        <v>263.5</v>
      </c>
      <c r="C33" s="42">
        <v>10741.1</v>
      </c>
      <c r="D33" s="46">
        <f t="shared" si="0"/>
        <v>0</v>
      </c>
      <c r="E33" s="46">
        <f t="shared" si="1"/>
        <v>-5.6399110642633577E-3</v>
      </c>
      <c r="F33" s="32"/>
    </row>
    <row r="34" spans="1:6">
      <c r="A34" s="40">
        <v>43237</v>
      </c>
      <c r="B34" s="38">
        <v>271.5</v>
      </c>
      <c r="C34" s="42">
        <v>10682.7</v>
      </c>
      <c r="D34" s="46">
        <f t="shared" si="0"/>
        <v>2.9908771392573034E-2</v>
      </c>
      <c r="E34" s="46">
        <f t="shared" si="1"/>
        <v>-5.4518941226662544E-3</v>
      </c>
      <c r="F34" s="32"/>
    </row>
    <row r="35" spans="1:6">
      <c r="A35" s="40">
        <v>43238</v>
      </c>
      <c r="B35" s="38">
        <v>266.8</v>
      </c>
      <c r="C35" s="42">
        <v>10596.4</v>
      </c>
      <c r="D35" s="46">
        <f t="shared" si="0"/>
        <v>-1.7462825332521408E-2</v>
      </c>
      <c r="E35" s="46">
        <f t="shared" si="1"/>
        <v>-8.1112897783238019E-3</v>
      </c>
      <c r="F35" s="32"/>
    </row>
    <row r="36" spans="1:6">
      <c r="A36" s="40">
        <v>43241</v>
      </c>
      <c r="B36" s="38">
        <v>270.25</v>
      </c>
      <c r="C36" s="42">
        <v>10516.7</v>
      </c>
      <c r="D36" s="46">
        <f t="shared" si="0"/>
        <v>1.2848142477849059E-2</v>
      </c>
      <c r="E36" s="46">
        <f t="shared" si="1"/>
        <v>-7.5498509054843163E-3</v>
      </c>
      <c r="F36" s="32"/>
    </row>
    <row r="37" spans="1:6">
      <c r="A37" s="40">
        <v>43242</v>
      </c>
      <c r="B37" s="38">
        <v>279.05</v>
      </c>
      <c r="C37" s="42">
        <v>10536.7</v>
      </c>
      <c r="D37" s="46">
        <f t="shared" si="0"/>
        <v>3.2043520715125021E-2</v>
      </c>
      <c r="E37" s="46">
        <f t="shared" si="1"/>
        <v>1.8999312240523454E-3</v>
      </c>
      <c r="F37" s="32"/>
    </row>
    <row r="38" spans="1:6">
      <c r="A38" s="40">
        <v>43243</v>
      </c>
      <c r="B38" s="38">
        <v>276.2</v>
      </c>
      <c r="C38" s="42">
        <v>10430.35</v>
      </c>
      <c r="D38" s="46">
        <f t="shared" si="0"/>
        <v>-1.0265736259250939E-2</v>
      </c>
      <c r="E38" s="46">
        <f t="shared" si="1"/>
        <v>-1.0144575613613642E-2</v>
      </c>
      <c r="F38" s="32"/>
    </row>
    <row r="39" spans="1:6">
      <c r="A39" s="40">
        <v>43244</v>
      </c>
      <c r="B39" s="38">
        <v>280.10000000000002</v>
      </c>
      <c r="C39" s="42">
        <v>10513.85</v>
      </c>
      <c r="D39" s="46">
        <f t="shared" si="0"/>
        <v>1.4021441290871236E-2</v>
      </c>
      <c r="E39" s="46">
        <f t="shared" si="1"/>
        <v>7.9736101068204873E-3</v>
      </c>
      <c r="F39" s="32"/>
    </row>
    <row r="40" spans="1:6">
      <c r="A40" s="40">
        <v>43245</v>
      </c>
      <c r="B40" s="38">
        <v>275.60000000000002</v>
      </c>
      <c r="C40" s="42">
        <v>10605.15</v>
      </c>
      <c r="D40" s="46">
        <f t="shared" si="0"/>
        <v>-1.6196143126559308E-2</v>
      </c>
      <c r="E40" s="46">
        <f t="shared" si="1"/>
        <v>8.6462965847299792E-3</v>
      </c>
      <c r="F40" s="32"/>
    </row>
    <row r="41" spans="1:6">
      <c r="A41" s="40">
        <v>43248</v>
      </c>
      <c r="B41" s="38">
        <v>284.8</v>
      </c>
      <c r="C41" s="42">
        <v>10688.65</v>
      </c>
      <c r="D41" s="46">
        <f t="shared" si="0"/>
        <v>3.2836640398317074E-2</v>
      </c>
      <c r="E41" s="46">
        <f t="shared" si="1"/>
        <v>7.8426986251568815E-3</v>
      </c>
      <c r="F41" s="32"/>
    </row>
    <row r="42" spans="1:6">
      <c r="A42" s="40">
        <v>43249</v>
      </c>
      <c r="B42" s="38">
        <v>282.35000000000002</v>
      </c>
      <c r="C42" s="42">
        <v>10633.3</v>
      </c>
      <c r="D42" s="46">
        <f t="shared" si="0"/>
        <v>-8.6397434189749555E-3</v>
      </c>
      <c r="E42" s="46">
        <f t="shared" si="1"/>
        <v>-5.1918444918060431E-3</v>
      </c>
      <c r="F42" s="32"/>
    </row>
    <row r="43" spans="1:6">
      <c r="A43" s="40">
        <v>43250</v>
      </c>
      <c r="B43" s="38">
        <v>289.05</v>
      </c>
      <c r="C43" s="42">
        <v>10614.35</v>
      </c>
      <c r="D43" s="46">
        <f t="shared" si="0"/>
        <v>2.3452247409639294E-2</v>
      </c>
      <c r="E43" s="46">
        <f t="shared" si="1"/>
        <v>-1.7837271438870593E-3</v>
      </c>
      <c r="F43" s="32"/>
    </row>
    <row r="44" spans="1:6">
      <c r="A44" s="40">
        <v>43251</v>
      </c>
      <c r="B44" s="38">
        <v>296.25</v>
      </c>
      <c r="C44" s="42">
        <v>10736.15</v>
      </c>
      <c r="D44" s="46">
        <f t="shared" si="0"/>
        <v>2.4604008920855781E-2</v>
      </c>
      <c r="E44" s="46">
        <f t="shared" si="1"/>
        <v>1.1409692638126136E-2</v>
      </c>
      <c r="F44" s="32"/>
    </row>
    <row r="45" spans="1:6">
      <c r="A45" s="40">
        <v>43252</v>
      </c>
      <c r="B45" s="38">
        <v>294.64999999999998</v>
      </c>
      <c r="C45" s="42">
        <v>10696.2</v>
      </c>
      <c r="D45" s="46">
        <f t="shared" si="0"/>
        <v>-5.4154811654186265E-3</v>
      </c>
      <c r="E45" s="46">
        <f t="shared" si="1"/>
        <v>-3.7280136120426276E-3</v>
      </c>
      <c r="F45" s="32"/>
    </row>
    <row r="46" spans="1:6">
      <c r="A46" s="40">
        <v>43255</v>
      </c>
      <c r="B46" s="38">
        <v>292.60000000000002</v>
      </c>
      <c r="C46" s="42">
        <v>10628.5</v>
      </c>
      <c r="D46" s="46">
        <f t="shared" si="0"/>
        <v>-6.9817226978982098E-3</v>
      </c>
      <c r="E46" s="46">
        <f t="shared" si="1"/>
        <v>-6.3494658726906857E-3</v>
      </c>
      <c r="F46" s="32"/>
    </row>
    <row r="47" spans="1:6">
      <c r="A47" s="40">
        <v>43256</v>
      </c>
      <c r="B47" s="38">
        <v>285.25</v>
      </c>
      <c r="C47" s="42">
        <v>10593.15</v>
      </c>
      <c r="D47" s="46">
        <f t="shared" si="0"/>
        <v>-2.5440499843838962E-2</v>
      </c>
      <c r="E47" s="46">
        <f t="shared" si="1"/>
        <v>-3.3315065224060682E-3</v>
      </c>
      <c r="F47" s="32"/>
    </row>
    <row r="48" spans="1:6">
      <c r="A48" s="40">
        <v>43257</v>
      </c>
      <c r="B48" s="38">
        <v>290.64999999999998</v>
      </c>
      <c r="C48" s="42">
        <v>10684.65</v>
      </c>
      <c r="D48" s="46">
        <f t="shared" si="0"/>
        <v>1.8753805405174538E-2</v>
      </c>
      <c r="E48" s="46">
        <f t="shared" si="1"/>
        <v>8.6005662256969095E-3</v>
      </c>
      <c r="F48" s="32"/>
    </row>
    <row r="49" spans="1:6">
      <c r="A49" s="40">
        <v>43258</v>
      </c>
      <c r="B49" s="38">
        <v>288.89999999999998</v>
      </c>
      <c r="C49" s="42">
        <v>10768.35</v>
      </c>
      <c r="D49" s="46">
        <f t="shared" si="0"/>
        <v>-6.039186675169993E-3</v>
      </c>
      <c r="E49" s="46">
        <f t="shared" si="1"/>
        <v>7.8031440545139521E-3</v>
      </c>
      <c r="F49" s="32"/>
    </row>
    <row r="50" spans="1:6">
      <c r="A50" s="40">
        <v>43259</v>
      </c>
      <c r="B50" s="38">
        <v>289.89999999999998</v>
      </c>
      <c r="C50" s="42">
        <v>10767.65</v>
      </c>
      <c r="D50" s="46">
        <f t="shared" si="0"/>
        <v>3.4554284554201985E-3</v>
      </c>
      <c r="E50" s="46">
        <f t="shared" si="1"/>
        <v>-6.5007429443483659E-5</v>
      </c>
      <c r="F50" s="32"/>
    </row>
    <row r="51" spans="1:6">
      <c r="A51" s="40">
        <v>43262</v>
      </c>
      <c r="B51" s="38">
        <v>287.89999999999998</v>
      </c>
      <c r="C51" s="42">
        <v>10786.95</v>
      </c>
      <c r="D51" s="46">
        <f t="shared" si="0"/>
        <v>-6.9228383094795736E-3</v>
      </c>
      <c r="E51" s="46">
        <f t="shared" si="1"/>
        <v>1.7908015140969788E-3</v>
      </c>
      <c r="F51" s="32"/>
    </row>
    <row r="52" spans="1:6">
      <c r="A52" s="40">
        <v>43263</v>
      </c>
      <c r="B52" s="38">
        <v>283.55</v>
      </c>
      <c r="C52" s="42">
        <v>10842.85</v>
      </c>
      <c r="D52" s="46">
        <f t="shared" si="0"/>
        <v>-1.5224723158093057E-2</v>
      </c>
      <c r="E52" s="46">
        <f t="shared" si="1"/>
        <v>5.1688064110242352E-3</v>
      </c>
      <c r="F52" s="32"/>
    </row>
    <row r="53" spans="1:6">
      <c r="A53" s="40">
        <v>43264</v>
      </c>
      <c r="B53" s="38">
        <v>284</v>
      </c>
      <c r="C53" s="42">
        <v>10856.7</v>
      </c>
      <c r="D53" s="46">
        <f t="shared" si="0"/>
        <v>1.5857637011689699E-3</v>
      </c>
      <c r="E53" s="46">
        <f t="shared" si="1"/>
        <v>1.2765243408948135E-3</v>
      </c>
      <c r="F53" s="32"/>
    </row>
    <row r="54" spans="1:6">
      <c r="A54" s="40">
        <v>43265</v>
      </c>
      <c r="B54" s="38">
        <v>283.2</v>
      </c>
      <c r="C54" s="42">
        <v>10808.05</v>
      </c>
      <c r="D54" s="46">
        <f t="shared" si="0"/>
        <v>-2.8208763416413406E-3</v>
      </c>
      <c r="E54" s="46">
        <f t="shared" si="1"/>
        <v>-4.4911740754108491E-3</v>
      </c>
      <c r="F54" s="32"/>
    </row>
    <row r="55" spans="1:6">
      <c r="A55" s="40">
        <v>43266</v>
      </c>
      <c r="B55" s="38">
        <v>279.05</v>
      </c>
      <c r="C55" s="42">
        <v>10817.7</v>
      </c>
      <c r="D55" s="46">
        <f t="shared" si="0"/>
        <v>-1.4762384585122069E-2</v>
      </c>
      <c r="E55" s="46">
        <f t="shared" si="1"/>
        <v>8.9245465618541871E-4</v>
      </c>
      <c r="F55" s="32"/>
    </row>
    <row r="56" spans="1:6">
      <c r="A56" s="40">
        <v>43269</v>
      </c>
      <c r="B56" s="38">
        <v>274.2</v>
      </c>
      <c r="C56" s="42">
        <v>10799.85</v>
      </c>
      <c r="D56" s="46">
        <f t="shared" si="0"/>
        <v>-1.7533210106228624E-2</v>
      </c>
      <c r="E56" s="46">
        <f t="shared" si="1"/>
        <v>-1.6514363613613185E-3</v>
      </c>
      <c r="F56" s="32"/>
    </row>
    <row r="57" spans="1:6">
      <c r="A57" s="40">
        <v>43270</v>
      </c>
      <c r="B57" s="38">
        <v>272.95</v>
      </c>
      <c r="C57" s="42">
        <v>10710.45</v>
      </c>
      <c r="D57" s="46">
        <f t="shared" si="0"/>
        <v>-4.5691389004474097E-3</v>
      </c>
      <c r="E57" s="46">
        <f t="shared" si="1"/>
        <v>-8.3123447611347413E-3</v>
      </c>
      <c r="F57" s="32"/>
    </row>
    <row r="58" spans="1:6">
      <c r="A58" s="40">
        <v>43271</v>
      </c>
      <c r="B58" s="38">
        <v>270.60000000000002</v>
      </c>
      <c r="C58" s="42">
        <v>10772.05</v>
      </c>
      <c r="D58" s="46">
        <f t="shared" si="0"/>
        <v>-8.6469124910788387E-3</v>
      </c>
      <c r="E58" s="46">
        <f t="shared" si="1"/>
        <v>5.7349162184533176E-3</v>
      </c>
      <c r="F58" s="32"/>
    </row>
    <row r="59" spans="1:6">
      <c r="A59" s="40">
        <v>43272</v>
      </c>
      <c r="B59" s="38">
        <v>267.7</v>
      </c>
      <c r="C59" s="42">
        <v>10741.1</v>
      </c>
      <c r="D59" s="46">
        <f t="shared" si="0"/>
        <v>-1.0774765210380977E-2</v>
      </c>
      <c r="E59" s="46">
        <f t="shared" si="1"/>
        <v>-2.8773119094804597E-3</v>
      </c>
      <c r="F59" s="32"/>
    </row>
    <row r="60" spans="1:6">
      <c r="A60" s="40">
        <v>43273</v>
      </c>
      <c r="B60" s="38">
        <v>264.85000000000002</v>
      </c>
      <c r="C60" s="42">
        <v>10821.85</v>
      </c>
      <c r="D60" s="46">
        <f t="shared" si="0"/>
        <v>-1.0703322535771066E-2</v>
      </c>
      <c r="E60" s="46">
        <f t="shared" si="1"/>
        <v>7.489733777589257E-3</v>
      </c>
      <c r="F60" s="32"/>
    </row>
    <row r="61" spans="1:6">
      <c r="A61" s="40">
        <v>43276</v>
      </c>
      <c r="B61" s="38">
        <v>259</v>
      </c>
      <c r="C61" s="42">
        <v>10762.45</v>
      </c>
      <c r="D61" s="46">
        <f t="shared" si="0"/>
        <v>-2.2335566290998064E-2</v>
      </c>
      <c r="E61" s="46">
        <f t="shared" si="1"/>
        <v>-5.5040144879465814E-3</v>
      </c>
      <c r="F61" s="32"/>
    </row>
    <row r="62" spans="1:6">
      <c r="A62" s="40">
        <v>43277</v>
      </c>
      <c r="B62" s="38">
        <v>265.14999999999998</v>
      </c>
      <c r="C62" s="42">
        <v>10769.15</v>
      </c>
      <c r="D62" s="46">
        <f t="shared" si="0"/>
        <v>2.3467641883601214E-2</v>
      </c>
      <c r="E62" s="46">
        <f t="shared" si="1"/>
        <v>6.2234113732792811E-4</v>
      </c>
      <c r="F62" s="32"/>
    </row>
    <row r="63" spans="1:6">
      <c r="A63" s="40">
        <v>43278</v>
      </c>
      <c r="B63" s="38">
        <v>265.89999999999998</v>
      </c>
      <c r="C63" s="42">
        <v>10671.4</v>
      </c>
      <c r="D63" s="46">
        <f t="shared" si="0"/>
        <v>2.8245946658351988E-3</v>
      </c>
      <c r="E63" s="46">
        <f t="shared" si="1"/>
        <v>-9.1182994159396107E-3</v>
      </c>
      <c r="F63" s="32"/>
    </row>
    <row r="64" spans="1:6">
      <c r="A64" s="40">
        <v>43279</v>
      </c>
      <c r="B64" s="38">
        <v>260.64999999999998</v>
      </c>
      <c r="C64" s="42">
        <v>10589.1</v>
      </c>
      <c r="D64" s="46">
        <f t="shared" si="0"/>
        <v>-1.9941787034859184E-2</v>
      </c>
      <c r="E64" s="46">
        <f t="shared" si="1"/>
        <v>-7.7420955375824396E-3</v>
      </c>
      <c r="F64" s="32"/>
    </row>
    <row r="65" spans="1:6">
      <c r="A65" s="40">
        <v>43280</v>
      </c>
      <c r="B65" s="38">
        <v>264.35000000000002</v>
      </c>
      <c r="C65" s="42">
        <v>10714.3</v>
      </c>
      <c r="D65" s="46">
        <f t="shared" si="0"/>
        <v>1.4095471467344448E-2</v>
      </c>
      <c r="E65" s="46">
        <f t="shared" si="1"/>
        <v>1.1754127647321299E-2</v>
      </c>
      <c r="F65" s="32"/>
    </row>
    <row r="66" spans="1:6">
      <c r="A66" s="40">
        <v>43283</v>
      </c>
      <c r="B66" s="38">
        <v>260.55</v>
      </c>
      <c r="C66" s="42">
        <v>10657.3</v>
      </c>
      <c r="D66" s="46">
        <f t="shared" si="0"/>
        <v>-1.4479201326235674E-2</v>
      </c>
      <c r="E66" s="46">
        <f t="shared" si="1"/>
        <v>-5.334194459439767E-3</v>
      </c>
      <c r="F66" s="32"/>
    </row>
    <row r="67" spans="1:6">
      <c r="A67" s="40">
        <v>43284</v>
      </c>
      <c r="B67" s="38">
        <v>260.85000000000002</v>
      </c>
      <c r="C67" s="42">
        <v>10699.9</v>
      </c>
      <c r="D67" s="46">
        <f t="shared" si="0"/>
        <v>1.1507481131781498E-3</v>
      </c>
      <c r="E67" s="46">
        <f t="shared" si="1"/>
        <v>3.9892922757939599E-3</v>
      </c>
      <c r="F67" s="32"/>
    </row>
    <row r="68" spans="1:6">
      <c r="A68" s="40">
        <v>43285</v>
      </c>
      <c r="B68" s="38">
        <v>264.35000000000002</v>
      </c>
      <c r="C68" s="42">
        <v>10769.9</v>
      </c>
      <c r="D68" s="46">
        <f t="shared" ref="D68:D131" si="4">LN(B68/B67)</f>
        <v>1.3328453213057553E-2</v>
      </c>
      <c r="E68" s="46">
        <f t="shared" ref="E68:E131" si="5">LN(C68/C67)</f>
        <v>6.5208104443272496E-3</v>
      </c>
      <c r="F68" s="32"/>
    </row>
    <row r="69" spans="1:6">
      <c r="A69" s="40">
        <v>43286</v>
      </c>
      <c r="B69" s="38">
        <v>270.3</v>
      </c>
      <c r="C69" s="42">
        <v>10749.75</v>
      </c>
      <c r="D69" s="46">
        <f t="shared" si="4"/>
        <v>2.2258470600942697E-2</v>
      </c>
      <c r="E69" s="46">
        <f t="shared" si="5"/>
        <v>-1.8727075848253383E-3</v>
      </c>
      <c r="F69" s="32"/>
    </row>
    <row r="70" spans="1:6">
      <c r="A70" s="40">
        <v>43287</v>
      </c>
      <c r="B70" s="38">
        <v>271.2</v>
      </c>
      <c r="C70" s="42">
        <v>10772.65</v>
      </c>
      <c r="D70" s="46">
        <f t="shared" si="4"/>
        <v>3.3241027838383994E-3</v>
      </c>
      <c r="E70" s="46">
        <f t="shared" si="5"/>
        <v>2.1280162660109484E-3</v>
      </c>
      <c r="F70" s="32"/>
    </row>
    <row r="71" spans="1:6">
      <c r="A71" s="40">
        <v>43290</v>
      </c>
      <c r="B71" s="38">
        <v>271.14999999999998</v>
      </c>
      <c r="C71" s="42">
        <v>10852.9</v>
      </c>
      <c r="D71" s="46">
        <f t="shared" si="4"/>
        <v>-1.843827791709251E-4</v>
      </c>
      <c r="E71" s="46">
        <f t="shared" si="5"/>
        <v>7.4218106239193555E-3</v>
      </c>
      <c r="F71" s="32"/>
    </row>
    <row r="72" spans="1:6">
      <c r="A72" s="40">
        <v>43291</v>
      </c>
      <c r="B72" s="38">
        <v>278.45</v>
      </c>
      <c r="C72" s="42">
        <v>10947.25</v>
      </c>
      <c r="D72" s="46">
        <f t="shared" si="4"/>
        <v>2.6566336748608105E-2</v>
      </c>
      <c r="E72" s="46">
        <f t="shared" si="5"/>
        <v>8.6559577894496902E-3</v>
      </c>
      <c r="F72" s="32"/>
    </row>
    <row r="73" spans="1:6">
      <c r="A73" s="40">
        <v>43292</v>
      </c>
      <c r="B73" s="38">
        <v>264.8</v>
      </c>
      <c r="C73" s="42">
        <v>10948.3</v>
      </c>
      <c r="D73" s="46">
        <f t="shared" si="4"/>
        <v>-5.0263685972824365E-2</v>
      </c>
      <c r="E73" s="46">
        <f t="shared" si="5"/>
        <v>9.5909899573626465E-5</v>
      </c>
      <c r="F73" s="32"/>
    </row>
    <row r="74" spans="1:6">
      <c r="A74" s="40">
        <v>43293</v>
      </c>
      <c r="B74" s="38">
        <v>265.25</v>
      </c>
      <c r="C74" s="42">
        <v>11023.2</v>
      </c>
      <c r="D74" s="46">
        <f t="shared" si="4"/>
        <v>1.6979534312394195E-3</v>
      </c>
      <c r="E74" s="46">
        <f t="shared" si="5"/>
        <v>6.8179496293051707E-3</v>
      </c>
      <c r="F74" s="32"/>
    </row>
    <row r="75" spans="1:6">
      <c r="A75" s="40">
        <v>43294</v>
      </c>
      <c r="B75" s="38">
        <v>267.8</v>
      </c>
      <c r="C75" s="42">
        <v>11018.9</v>
      </c>
      <c r="D75" s="46">
        <f t="shared" si="4"/>
        <v>9.5676557629795541E-3</v>
      </c>
      <c r="E75" s="46">
        <f t="shared" si="5"/>
        <v>-3.9016246678396689E-4</v>
      </c>
      <c r="F75" s="32"/>
    </row>
    <row r="76" spans="1:6">
      <c r="A76" s="40">
        <v>43297</v>
      </c>
      <c r="B76" s="38">
        <v>261.14999999999998</v>
      </c>
      <c r="C76" s="42">
        <v>10936.85</v>
      </c>
      <c r="D76" s="46">
        <f t="shared" si="4"/>
        <v>-2.5145478374764565E-2</v>
      </c>
      <c r="E76" s="46">
        <f t="shared" si="5"/>
        <v>-7.4741588844156994E-3</v>
      </c>
      <c r="F76" s="32"/>
    </row>
    <row r="77" spans="1:6">
      <c r="A77" s="40">
        <v>43298</v>
      </c>
      <c r="B77" s="38">
        <v>264.75</v>
      </c>
      <c r="C77" s="42">
        <v>11008.05</v>
      </c>
      <c r="D77" s="46">
        <f t="shared" si="4"/>
        <v>1.3691029599208237E-2</v>
      </c>
      <c r="E77" s="46">
        <f t="shared" si="5"/>
        <v>6.4890019854781638E-3</v>
      </c>
      <c r="F77" s="32"/>
    </row>
    <row r="78" spans="1:6">
      <c r="A78" s="40">
        <v>43299</v>
      </c>
      <c r="B78" s="38">
        <v>262.14999999999998</v>
      </c>
      <c r="C78" s="42">
        <v>10980.45</v>
      </c>
      <c r="D78" s="46">
        <f t="shared" si="4"/>
        <v>-9.8691254629740821E-3</v>
      </c>
      <c r="E78" s="46">
        <f t="shared" si="5"/>
        <v>-2.5104044836980507E-3</v>
      </c>
      <c r="F78" s="32"/>
    </row>
    <row r="79" spans="1:6">
      <c r="A79" s="40">
        <v>43300</v>
      </c>
      <c r="B79" s="38">
        <v>261.2</v>
      </c>
      <c r="C79" s="42">
        <v>10957.1</v>
      </c>
      <c r="D79" s="46">
        <f t="shared" si="4"/>
        <v>-3.6304616162657261E-3</v>
      </c>
      <c r="E79" s="46">
        <f t="shared" si="5"/>
        <v>-2.1287708807833992E-3</v>
      </c>
      <c r="F79" s="32"/>
    </row>
    <row r="80" spans="1:6">
      <c r="A80" s="40">
        <v>43301</v>
      </c>
      <c r="B80" s="38">
        <v>263.5</v>
      </c>
      <c r="C80" s="42">
        <v>11010.2</v>
      </c>
      <c r="D80" s="46">
        <f t="shared" si="4"/>
        <v>8.7669705791410917E-3</v>
      </c>
      <c r="E80" s="46">
        <f t="shared" si="5"/>
        <v>4.8344679065168992E-3</v>
      </c>
      <c r="F80" s="32"/>
    </row>
    <row r="81" spans="1:6">
      <c r="A81" s="40">
        <v>43304</v>
      </c>
      <c r="B81" s="38">
        <v>261.7</v>
      </c>
      <c r="C81" s="42">
        <v>11084.75</v>
      </c>
      <c r="D81" s="46">
        <f t="shared" si="4"/>
        <v>-6.8545584453168478E-3</v>
      </c>
      <c r="E81" s="46">
        <f t="shared" si="5"/>
        <v>6.7481739405328336E-3</v>
      </c>
      <c r="F81" s="32"/>
    </row>
    <row r="82" spans="1:6">
      <c r="A82" s="40">
        <v>43305</v>
      </c>
      <c r="B82" s="38">
        <v>266.64999999999998</v>
      </c>
      <c r="C82" s="42">
        <v>11134.3</v>
      </c>
      <c r="D82" s="46">
        <f t="shared" si="4"/>
        <v>1.8738127510511002E-2</v>
      </c>
      <c r="E82" s="46">
        <f t="shared" si="5"/>
        <v>4.4601440782581301E-3</v>
      </c>
      <c r="F82" s="32"/>
    </row>
    <row r="83" spans="1:6">
      <c r="A83" s="40">
        <v>43306</v>
      </c>
      <c r="B83" s="38">
        <v>264.64999999999998</v>
      </c>
      <c r="C83" s="42">
        <v>11132</v>
      </c>
      <c r="D83" s="46">
        <f t="shared" si="4"/>
        <v>-7.5287387426146175E-3</v>
      </c>
      <c r="E83" s="46">
        <f t="shared" si="5"/>
        <v>-2.0659022901692162E-4</v>
      </c>
      <c r="F83" s="32"/>
    </row>
    <row r="84" spans="1:6">
      <c r="A84" s="40">
        <v>43307</v>
      </c>
      <c r="B84" s="38">
        <v>265.10000000000002</v>
      </c>
      <c r="C84" s="42">
        <v>11167.3</v>
      </c>
      <c r="D84" s="46">
        <f t="shared" si="4"/>
        <v>1.698914990983443E-3</v>
      </c>
      <c r="E84" s="46">
        <f t="shared" si="5"/>
        <v>3.1660213088618083E-3</v>
      </c>
      <c r="F84" s="32"/>
    </row>
    <row r="85" spans="1:6">
      <c r="A85" s="40">
        <v>43308</v>
      </c>
      <c r="B85" s="38">
        <v>262.14999999999998</v>
      </c>
      <c r="C85" s="42">
        <v>11278.35</v>
      </c>
      <c r="D85" s="46">
        <f t="shared" si="4"/>
        <v>-1.1190254276438209E-2</v>
      </c>
      <c r="E85" s="46">
        <f t="shared" si="5"/>
        <v>9.8950938021973352E-3</v>
      </c>
      <c r="F85" s="32"/>
    </row>
    <row r="86" spans="1:6">
      <c r="A86" s="40">
        <v>43311</v>
      </c>
      <c r="B86" s="38">
        <v>262.5</v>
      </c>
      <c r="C86" s="42">
        <v>11319.55</v>
      </c>
      <c r="D86" s="46">
        <f t="shared" si="4"/>
        <v>1.3342230131366622E-3</v>
      </c>
      <c r="E86" s="46">
        <f t="shared" si="5"/>
        <v>3.6463605599989543E-3</v>
      </c>
      <c r="F86" s="32"/>
    </row>
    <row r="87" spans="1:6">
      <c r="A87" s="40">
        <v>43312</v>
      </c>
      <c r="B87" s="38">
        <v>261.10000000000002</v>
      </c>
      <c r="C87" s="42">
        <v>11356.5</v>
      </c>
      <c r="D87" s="46">
        <f t="shared" si="4"/>
        <v>-5.3476063265952417E-3</v>
      </c>
      <c r="E87" s="46">
        <f t="shared" si="5"/>
        <v>3.2589478946312938E-3</v>
      </c>
      <c r="F87" s="32"/>
    </row>
    <row r="88" spans="1:6">
      <c r="A88" s="40">
        <v>43313</v>
      </c>
      <c r="B88" s="38">
        <v>270.64999999999998</v>
      </c>
      <c r="C88" s="42">
        <v>11346.2</v>
      </c>
      <c r="D88" s="46">
        <f t="shared" si="4"/>
        <v>3.592299753790347E-2</v>
      </c>
      <c r="E88" s="46">
        <f t="shared" si="5"/>
        <v>-9.0738112265936017E-4</v>
      </c>
      <c r="F88" s="32"/>
    </row>
    <row r="89" spans="1:6">
      <c r="A89" s="40">
        <v>43314</v>
      </c>
      <c r="B89" s="38">
        <v>273.55</v>
      </c>
      <c r="C89" s="42">
        <v>11244.7</v>
      </c>
      <c r="D89" s="46">
        <f t="shared" si="4"/>
        <v>1.0657947266848216E-2</v>
      </c>
      <c r="E89" s="46">
        <f t="shared" si="5"/>
        <v>-8.9859795750619302E-3</v>
      </c>
      <c r="F89" s="32"/>
    </row>
    <row r="90" spans="1:6">
      <c r="A90" s="40">
        <v>43315</v>
      </c>
      <c r="B90" s="38">
        <v>279.25</v>
      </c>
      <c r="C90" s="42">
        <v>11360.8</v>
      </c>
      <c r="D90" s="46">
        <f t="shared" si="4"/>
        <v>2.062301743947511E-2</v>
      </c>
      <c r="E90" s="46">
        <f t="shared" si="5"/>
        <v>1.0271926817053497E-2</v>
      </c>
      <c r="F90" s="32"/>
    </row>
    <row r="91" spans="1:6">
      <c r="A91" s="40">
        <v>43318</v>
      </c>
      <c r="B91" s="38">
        <v>283.14999999999998</v>
      </c>
      <c r="C91" s="42">
        <v>11387.1</v>
      </c>
      <c r="D91" s="46">
        <f t="shared" si="4"/>
        <v>1.3869354610503724E-2</v>
      </c>
      <c r="E91" s="46">
        <f t="shared" si="5"/>
        <v>2.312302385563333E-3</v>
      </c>
      <c r="F91" s="32"/>
    </row>
    <row r="92" spans="1:6">
      <c r="A92" s="40">
        <v>43319</v>
      </c>
      <c r="B92" s="38">
        <v>275.39999999999998</v>
      </c>
      <c r="C92" s="42">
        <v>11389.45</v>
      </c>
      <c r="D92" s="46">
        <f t="shared" si="4"/>
        <v>-2.775220626525958E-2</v>
      </c>
      <c r="E92" s="46">
        <f t="shared" si="5"/>
        <v>2.0635258705455244E-4</v>
      </c>
      <c r="F92" s="32"/>
    </row>
    <row r="93" spans="1:6">
      <c r="A93" s="40">
        <v>43320</v>
      </c>
      <c r="B93" s="38">
        <v>276</v>
      </c>
      <c r="C93" s="42">
        <v>11450</v>
      </c>
      <c r="D93" s="46">
        <f t="shared" si="4"/>
        <v>2.17627942259567E-3</v>
      </c>
      <c r="E93" s="46">
        <f t="shared" si="5"/>
        <v>5.3022416789647508E-3</v>
      </c>
      <c r="F93" s="32"/>
    </row>
    <row r="94" spans="1:6">
      <c r="A94" s="40">
        <v>43321</v>
      </c>
      <c r="B94" s="38">
        <v>280.10000000000002</v>
      </c>
      <c r="C94" s="42">
        <v>11470.7</v>
      </c>
      <c r="D94" s="46">
        <f t="shared" si="4"/>
        <v>1.4745816548912882E-2</v>
      </c>
      <c r="E94" s="46">
        <f t="shared" si="5"/>
        <v>1.806228049557314E-3</v>
      </c>
      <c r="F94" s="32"/>
    </row>
    <row r="95" spans="1:6">
      <c r="A95" s="40">
        <v>43322</v>
      </c>
      <c r="B95" s="38">
        <v>275.8</v>
      </c>
      <c r="C95" s="42">
        <v>11429.5</v>
      </c>
      <c r="D95" s="46">
        <f t="shared" si="4"/>
        <v>-1.5470716906861408E-2</v>
      </c>
      <c r="E95" s="46">
        <f t="shared" si="5"/>
        <v>-3.5982257318400699E-3</v>
      </c>
      <c r="F95" s="32"/>
    </row>
    <row r="96" spans="1:6">
      <c r="A96" s="40">
        <v>43325</v>
      </c>
      <c r="B96" s="38">
        <v>279.05</v>
      </c>
      <c r="C96" s="42">
        <v>11355.75</v>
      </c>
      <c r="D96" s="46">
        <f t="shared" si="4"/>
        <v>1.1715011875241179E-2</v>
      </c>
      <c r="E96" s="46">
        <f t="shared" si="5"/>
        <v>-6.4735087435117758E-3</v>
      </c>
      <c r="F96" s="32"/>
    </row>
    <row r="97" spans="1:6">
      <c r="A97" s="40">
        <v>43326</v>
      </c>
      <c r="B97" s="38">
        <v>282.64999999999998</v>
      </c>
      <c r="C97" s="42">
        <v>11435.1</v>
      </c>
      <c r="D97" s="46">
        <f t="shared" si="4"/>
        <v>1.2818405886857153E-2</v>
      </c>
      <c r="E97" s="46">
        <f t="shared" si="5"/>
        <v>6.9633489429444069E-3</v>
      </c>
      <c r="F97" s="32"/>
    </row>
    <row r="98" spans="1:6">
      <c r="A98" s="40">
        <v>43328</v>
      </c>
      <c r="B98" s="38">
        <v>282.7</v>
      </c>
      <c r="C98" s="42">
        <v>11385.05</v>
      </c>
      <c r="D98" s="46">
        <f t="shared" si="4"/>
        <v>1.7688157824488079E-4</v>
      </c>
      <c r="E98" s="46">
        <f t="shared" si="5"/>
        <v>-4.38648126781707E-3</v>
      </c>
      <c r="F98" s="32"/>
    </row>
    <row r="99" spans="1:6">
      <c r="A99" s="40">
        <v>43329</v>
      </c>
      <c r="B99" s="38">
        <v>281.39999999999998</v>
      </c>
      <c r="C99" s="42">
        <v>11470.75</v>
      </c>
      <c r="D99" s="46">
        <f t="shared" si="4"/>
        <v>-4.6091200192559705E-3</v>
      </c>
      <c r="E99" s="46">
        <f t="shared" si="5"/>
        <v>7.4992257226116294E-3</v>
      </c>
      <c r="F99" s="32"/>
    </row>
    <row r="100" spans="1:6">
      <c r="A100" s="40">
        <v>43332</v>
      </c>
      <c r="B100" s="38">
        <v>284.05</v>
      </c>
      <c r="C100" s="42">
        <v>11551.75</v>
      </c>
      <c r="D100" s="46">
        <f t="shared" si="4"/>
        <v>9.3731343228473461E-3</v>
      </c>
      <c r="E100" s="46">
        <f t="shared" si="5"/>
        <v>7.0366236698632748E-3</v>
      </c>
      <c r="F100" s="32"/>
    </row>
    <row r="101" spans="1:6">
      <c r="A101" s="40">
        <v>43333</v>
      </c>
      <c r="B101" s="38">
        <v>291.39999999999998</v>
      </c>
      <c r="C101" s="42">
        <v>11570.9</v>
      </c>
      <c r="D101" s="46">
        <f t="shared" si="4"/>
        <v>2.5546614757968523E-2</v>
      </c>
      <c r="E101" s="46">
        <f t="shared" si="5"/>
        <v>1.6563849194054057E-3</v>
      </c>
      <c r="F101" s="32"/>
    </row>
    <row r="102" spans="1:6">
      <c r="A102" s="40">
        <v>43335</v>
      </c>
      <c r="B102" s="38">
        <v>289.05</v>
      </c>
      <c r="C102" s="42">
        <v>11582.75</v>
      </c>
      <c r="D102" s="46">
        <f t="shared" si="4"/>
        <v>-8.0972102326192508E-3</v>
      </c>
      <c r="E102" s="46">
        <f t="shared" si="5"/>
        <v>1.0235968009065074E-3</v>
      </c>
      <c r="F102" s="32"/>
    </row>
    <row r="103" spans="1:6">
      <c r="A103" s="40">
        <v>43336</v>
      </c>
      <c r="B103" s="38">
        <v>291</v>
      </c>
      <c r="C103" s="42">
        <v>11557.1</v>
      </c>
      <c r="D103" s="46">
        <f t="shared" si="4"/>
        <v>6.7235836430073132E-3</v>
      </c>
      <c r="E103" s="46">
        <f t="shared" si="5"/>
        <v>-2.2169556419407827E-3</v>
      </c>
      <c r="F103" s="32"/>
    </row>
    <row r="104" spans="1:6">
      <c r="A104" s="40">
        <v>43339</v>
      </c>
      <c r="B104" s="38">
        <v>293.14999999999998</v>
      </c>
      <c r="C104" s="42">
        <v>11691.95</v>
      </c>
      <c r="D104" s="46">
        <f t="shared" si="4"/>
        <v>7.3611562387315508E-3</v>
      </c>
      <c r="E104" s="46">
        <f t="shared" si="5"/>
        <v>1.1600604091100921E-2</v>
      </c>
      <c r="F104" s="32"/>
    </row>
    <row r="105" spans="1:6">
      <c r="A105" s="40">
        <v>43340</v>
      </c>
      <c r="B105" s="38">
        <v>294.7</v>
      </c>
      <c r="C105" s="42">
        <v>11738.5</v>
      </c>
      <c r="D105" s="46">
        <f t="shared" si="4"/>
        <v>5.2734663334249561E-3</v>
      </c>
      <c r="E105" s="46">
        <f t="shared" si="5"/>
        <v>3.973467111897261E-3</v>
      </c>
      <c r="F105" s="32"/>
    </row>
    <row r="106" spans="1:6">
      <c r="A106" s="40">
        <v>43341</v>
      </c>
      <c r="B106" s="38">
        <v>286.3</v>
      </c>
      <c r="C106" s="42">
        <v>11691.9</v>
      </c>
      <c r="D106" s="46">
        <f t="shared" si="4"/>
        <v>-2.8917677639579541E-2</v>
      </c>
      <c r="E106" s="46">
        <f t="shared" si="5"/>
        <v>-3.9777435676563271E-3</v>
      </c>
      <c r="F106" s="32"/>
    </row>
    <row r="107" spans="1:6">
      <c r="A107" s="40">
        <v>43342</v>
      </c>
      <c r="B107" s="38">
        <v>285.60000000000002</v>
      </c>
      <c r="C107" s="42">
        <v>11676.8</v>
      </c>
      <c r="D107" s="46">
        <f t="shared" si="4"/>
        <v>-2.4479816386400017E-3</v>
      </c>
      <c r="E107" s="46">
        <f t="shared" si="5"/>
        <v>-1.2923270957780808E-3</v>
      </c>
      <c r="F107" s="32"/>
    </row>
    <row r="108" spans="1:6">
      <c r="A108" s="40">
        <v>43343</v>
      </c>
      <c r="B108" s="38">
        <v>285.95</v>
      </c>
      <c r="C108" s="42">
        <v>11680.5</v>
      </c>
      <c r="D108" s="46">
        <f t="shared" si="4"/>
        <v>1.2247398958956481E-3</v>
      </c>
      <c r="E108" s="46">
        <f t="shared" si="5"/>
        <v>3.1681744302199772E-4</v>
      </c>
      <c r="F108" s="32"/>
    </row>
    <row r="109" spans="1:6">
      <c r="A109" s="40">
        <v>43346</v>
      </c>
      <c r="B109" s="38">
        <v>287.64999999999998</v>
      </c>
      <c r="C109" s="42">
        <v>11582.35</v>
      </c>
      <c r="D109" s="46">
        <f t="shared" si="4"/>
        <v>5.9274929479772023E-3</v>
      </c>
      <c r="E109" s="46">
        <f t="shared" si="5"/>
        <v>-8.4383970501899584E-3</v>
      </c>
      <c r="F109" s="32"/>
    </row>
    <row r="110" spans="1:6">
      <c r="A110" s="40">
        <v>43347</v>
      </c>
      <c r="B110" s="38">
        <v>279.60000000000002</v>
      </c>
      <c r="C110" s="42">
        <v>11520.3</v>
      </c>
      <c r="D110" s="46">
        <f t="shared" si="4"/>
        <v>-2.8384452949647077E-2</v>
      </c>
      <c r="E110" s="46">
        <f t="shared" si="5"/>
        <v>-5.371691057489936E-3</v>
      </c>
      <c r="F110" s="32"/>
    </row>
    <row r="111" spans="1:6">
      <c r="A111" s="40">
        <v>43348</v>
      </c>
      <c r="B111" s="38">
        <v>277.60000000000002</v>
      </c>
      <c r="C111" s="42">
        <v>11476.95</v>
      </c>
      <c r="D111" s="46">
        <f t="shared" si="4"/>
        <v>-7.1787817270057511E-3</v>
      </c>
      <c r="E111" s="46">
        <f t="shared" si="5"/>
        <v>-3.770020445457141E-3</v>
      </c>
      <c r="F111" s="32"/>
    </row>
    <row r="112" spans="1:6">
      <c r="A112" s="40">
        <v>43349</v>
      </c>
      <c r="B112" s="38">
        <v>283.64999999999998</v>
      </c>
      <c r="C112" s="42">
        <v>11536.9</v>
      </c>
      <c r="D112" s="46">
        <f t="shared" si="4"/>
        <v>2.1559855139926629E-2</v>
      </c>
      <c r="E112" s="46">
        <f t="shared" si="5"/>
        <v>5.2099179931275122E-3</v>
      </c>
      <c r="F112" s="32"/>
    </row>
    <row r="113" spans="1:6">
      <c r="A113" s="40">
        <v>43350</v>
      </c>
      <c r="B113" s="38">
        <v>286.55</v>
      </c>
      <c r="C113" s="42">
        <v>11589.1</v>
      </c>
      <c r="D113" s="46">
        <f t="shared" si="4"/>
        <v>1.0171957225170423E-2</v>
      </c>
      <c r="E113" s="46">
        <f t="shared" si="5"/>
        <v>4.5144070442281106E-3</v>
      </c>
      <c r="F113" s="32"/>
    </row>
    <row r="114" spans="1:6">
      <c r="A114" s="40">
        <v>43353</v>
      </c>
      <c r="B114" s="38">
        <v>279.60000000000002</v>
      </c>
      <c r="C114" s="42">
        <v>11438.1</v>
      </c>
      <c r="D114" s="46">
        <f t="shared" si="4"/>
        <v>-2.4553030638091222E-2</v>
      </c>
      <c r="E114" s="46">
        <f t="shared" si="5"/>
        <v>-1.311511294512481E-2</v>
      </c>
      <c r="F114" s="32"/>
    </row>
    <row r="115" spans="1:6">
      <c r="A115" s="40">
        <v>43354</v>
      </c>
      <c r="B115" s="38">
        <v>283.10000000000002</v>
      </c>
      <c r="C115" s="42">
        <v>11287.5</v>
      </c>
      <c r="D115" s="46">
        <f t="shared" si="4"/>
        <v>1.2440181758198665E-2</v>
      </c>
      <c r="E115" s="46">
        <f t="shared" si="5"/>
        <v>-1.3253969499003263E-2</v>
      </c>
      <c r="F115" s="32"/>
    </row>
    <row r="116" spans="1:6">
      <c r="A116" s="40">
        <v>43355</v>
      </c>
      <c r="B116" s="38">
        <v>281.55</v>
      </c>
      <c r="C116" s="42">
        <v>11369.9</v>
      </c>
      <c r="D116" s="46">
        <f t="shared" si="4"/>
        <v>-5.4901404172264133E-3</v>
      </c>
      <c r="E116" s="46">
        <f t="shared" si="5"/>
        <v>7.2735939059058573E-3</v>
      </c>
      <c r="F116" s="32"/>
    </row>
    <row r="117" spans="1:6">
      <c r="A117" s="40">
        <v>43357</v>
      </c>
      <c r="B117" s="38">
        <v>277.35000000000002</v>
      </c>
      <c r="C117" s="42">
        <v>11515.2</v>
      </c>
      <c r="D117" s="46">
        <f t="shared" si="4"/>
        <v>-1.5029805199383956E-2</v>
      </c>
      <c r="E117" s="46">
        <f t="shared" si="5"/>
        <v>1.2698389122393185E-2</v>
      </c>
      <c r="F117" s="32"/>
    </row>
    <row r="118" spans="1:6">
      <c r="A118" s="40">
        <v>43360</v>
      </c>
      <c r="B118" s="38">
        <v>274.95</v>
      </c>
      <c r="C118" s="42">
        <v>11377.75</v>
      </c>
      <c r="D118" s="46">
        <f t="shared" si="4"/>
        <v>-8.6909835474199577E-3</v>
      </c>
      <c r="E118" s="46">
        <f t="shared" si="5"/>
        <v>-1.2008207911445088E-2</v>
      </c>
      <c r="F118" s="32"/>
    </row>
    <row r="119" spans="1:6">
      <c r="A119" s="40">
        <v>43361</v>
      </c>
      <c r="B119" s="38">
        <v>273.2</v>
      </c>
      <c r="C119" s="42">
        <v>11278.9</v>
      </c>
      <c r="D119" s="46">
        <f t="shared" si="4"/>
        <v>-6.3851352571886889E-3</v>
      </c>
      <c r="E119" s="46">
        <f t="shared" si="5"/>
        <v>-8.7259702757044692E-3</v>
      </c>
      <c r="F119" s="32"/>
    </row>
    <row r="120" spans="1:6">
      <c r="A120" s="40">
        <v>43362</v>
      </c>
      <c r="B120" s="38">
        <v>280.64999999999998</v>
      </c>
      <c r="C120" s="42">
        <v>11234.35</v>
      </c>
      <c r="D120" s="46">
        <f t="shared" si="4"/>
        <v>2.6904213691573319E-2</v>
      </c>
      <c r="E120" s="46">
        <f t="shared" si="5"/>
        <v>-3.9576745382891472E-3</v>
      </c>
      <c r="F120" s="32"/>
    </row>
    <row r="121" spans="1:6">
      <c r="A121" s="40">
        <v>43364</v>
      </c>
      <c r="B121" s="38">
        <v>275.25</v>
      </c>
      <c r="C121" s="42">
        <v>11143.1</v>
      </c>
      <c r="D121" s="46">
        <f t="shared" si="4"/>
        <v>-1.9428565785418853E-2</v>
      </c>
      <c r="E121" s="46">
        <f t="shared" si="5"/>
        <v>-8.1555767773956976E-3</v>
      </c>
      <c r="F121" s="32"/>
    </row>
    <row r="122" spans="1:6">
      <c r="A122" s="40">
        <v>43367</v>
      </c>
      <c r="B122" s="38">
        <v>281.14999999999998</v>
      </c>
      <c r="C122" s="42">
        <v>10967.4</v>
      </c>
      <c r="D122" s="46">
        <f t="shared" si="4"/>
        <v>2.1208559135421242E-2</v>
      </c>
      <c r="E122" s="46">
        <f t="shared" si="5"/>
        <v>-1.5893236100092235E-2</v>
      </c>
      <c r="F122" s="32"/>
    </row>
    <row r="123" spans="1:6">
      <c r="A123" s="40">
        <v>43368</v>
      </c>
      <c r="B123" s="38">
        <v>275.25</v>
      </c>
      <c r="C123" s="42">
        <v>11067.45</v>
      </c>
      <c r="D123" s="46">
        <f t="shared" si="4"/>
        <v>-2.1208559135421308E-2</v>
      </c>
      <c r="E123" s="46">
        <f t="shared" si="5"/>
        <v>9.081131713379249E-3</v>
      </c>
      <c r="F123" s="32"/>
    </row>
    <row r="124" spans="1:6">
      <c r="A124" s="40">
        <v>43369</v>
      </c>
      <c r="B124" s="38">
        <v>272.55</v>
      </c>
      <c r="C124" s="42">
        <v>11053.8</v>
      </c>
      <c r="D124" s="46">
        <f t="shared" si="4"/>
        <v>-9.8576920924993826E-3</v>
      </c>
      <c r="E124" s="46">
        <f t="shared" si="5"/>
        <v>-1.2341076324745481E-3</v>
      </c>
      <c r="F124" s="32"/>
    </row>
    <row r="125" spans="1:6">
      <c r="A125" s="40">
        <v>43370</v>
      </c>
      <c r="B125" s="38">
        <v>276.25</v>
      </c>
      <c r="C125" s="42">
        <v>10977.55</v>
      </c>
      <c r="D125" s="46">
        <f t="shared" si="4"/>
        <v>1.3484169321672753E-2</v>
      </c>
      <c r="E125" s="46">
        <f t="shared" si="5"/>
        <v>-6.9219820348958589E-3</v>
      </c>
      <c r="F125" s="32"/>
    </row>
    <row r="126" spans="1:6">
      <c r="A126" s="40">
        <v>43371</v>
      </c>
      <c r="B126" s="38">
        <v>266.25</v>
      </c>
      <c r="C126" s="42">
        <v>10930.45</v>
      </c>
      <c r="D126" s="46">
        <f t="shared" si="4"/>
        <v>-3.6870535808327685E-2</v>
      </c>
      <c r="E126" s="46">
        <f t="shared" si="5"/>
        <v>-4.2998057847973671E-3</v>
      </c>
      <c r="F126" s="32"/>
    </row>
    <row r="127" spans="1:6">
      <c r="A127" s="40">
        <v>43374</v>
      </c>
      <c r="B127" s="38">
        <v>272.8</v>
      </c>
      <c r="C127" s="42">
        <v>11008.3</v>
      </c>
      <c r="D127" s="46">
        <f t="shared" si="4"/>
        <v>2.4303208945672235E-2</v>
      </c>
      <c r="E127" s="46">
        <f t="shared" si="5"/>
        <v>7.0970612969229975E-3</v>
      </c>
      <c r="F127" s="32"/>
    </row>
    <row r="128" spans="1:6">
      <c r="A128" s="40">
        <v>43376</v>
      </c>
      <c r="B128" s="38">
        <v>276.75</v>
      </c>
      <c r="C128" s="42">
        <v>10858.25</v>
      </c>
      <c r="D128" s="46">
        <f t="shared" si="4"/>
        <v>1.4375645619439157E-2</v>
      </c>
      <c r="E128" s="46">
        <f t="shared" si="5"/>
        <v>-1.3724374010345193E-2</v>
      </c>
      <c r="F128" s="32"/>
    </row>
    <row r="129" spans="1:6">
      <c r="A129" s="40">
        <v>43377</v>
      </c>
      <c r="B129" s="38">
        <v>273.3</v>
      </c>
      <c r="C129" s="42">
        <v>10599.25</v>
      </c>
      <c r="D129" s="46">
        <f t="shared" si="4"/>
        <v>-1.2544478654723842E-2</v>
      </c>
      <c r="E129" s="46">
        <f t="shared" si="5"/>
        <v>-2.4141915818458322E-2</v>
      </c>
      <c r="F129" s="32"/>
    </row>
    <row r="130" spans="1:6">
      <c r="A130" s="40">
        <v>43378</v>
      </c>
      <c r="B130" s="38">
        <v>263</v>
      </c>
      <c r="C130" s="42">
        <v>10316.450000000001</v>
      </c>
      <c r="D130" s="46">
        <f t="shared" si="4"/>
        <v>-3.841606075625778E-2</v>
      </c>
      <c r="E130" s="46">
        <f t="shared" si="5"/>
        <v>-2.7043535271357683E-2</v>
      </c>
      <c r="F130" s="32"/>
    </row>
    <row r="131" spans="1:6">
      <c r="A131" s="40">
        <v>43381</v>
      </c>
      <c r="B131" s="38">
        <v>267.89999999999998</v>
      </c>
      <c r="C131" s="42">
        <v>10348.049999999999</v>
      </c>
      <c r="D131" s="46">
        <f t="shared" si="4"/>
        <v>1.8459744372798365E-2</v>
      </c>
      <c r="E131" s="46">
        <f t="shared" si="5"/>
        <v>3.0583875372252687E-3</v>
      </c>
      <c r="F131" s="32"/>
    </row>
    <row r="132" spans="1:6">
      <c r="A132" s="40">
        <v>43382</v>
      </c>
      <c r="B132" s="38">
        <v>273.95</v>
      </c>
      <c r="C132" s="42">
        <v>10301.049999999999</v>
      </c>
      <c r="D132" s="46">
        <f t="shared" ref="D132:D195" si="6">LN(B132/B131)</f>
        <v>2.2331831433861672E-2</v>
      </c>
      <c r="E132" s="46">
        <f t="shared" ref="E132:E195" si="7">LN(C132/C131)</f>
        <v>-4.5522643762188489E-3</v>
      </c>
      <c r="F132" s="32"/>
    </row>
    <row r="133" spans="1:6">
      <c r="A133" s="40">
        <v>43383</v>
      </c>
      <c r="B133" s="38">
        <v>272.7</v>
      </c>
      <c r="C133" s="42">
        <v>10460.1</v>
      </c>
      <c r="D133" s="46">
        <f t="shared" si="6"/>
        <v>-4.573318132881944E-3</v>
      </c>
      <c r="E133" s="46">
        <f t="shared" si="7"/>
        <v>1.5322187033067711E-2</v>
      </c>
      <c r="F133" s="32"/>
    </row>
    <row r="134" spans="1:6">
      <c r="A134" s="40">
        <v>43384</v>
      </c>
      <c r="B134" s="38">
        <v>266.60000000000002</v>
      </c>
      <c r="C134" s="42">
        <v>10234.65</v>
      </c>
      <c r="D134" s="46">
        <f t="shared" si="6"/>
        <v>-2.262288210693443E-2</v>
      </c>
      <c r="E134" s="46">
        <f t="shared" si="7"/>
        <v>-2.1788996676934184E-2</v>
      </c>
      <c r="F134" s="32"/>
    </row>
    <row r="135" spans="1:6">
      <c r="A135" s="40">
        <v>43385</v>
      </c>
      <c r="B135" s="38">
        <v>278.60000000000002</v>
      </c>
      <c r="C135" s="42">
        <v>10472.5</v>
      </c>
      <c r="D135" s="46">
        <f t="shared" si="6"/>
        <v>4.4027653601097123E-2</v>
      </c>
      <c r="E135" s="46">
        <f t="shared" si="7"/>
        <v>2.2973751695463417E-2</v>
      </c>
      <c r="F135" s="32"/>
    </row>
    <row r="136" spans="1:6">
      <c r="A136" s="40">
        <v>43388</v>
      </c>
      <c r="B136" s="38">
        <v>275.64999999999998</v>
      </c>
      <c r="C136" s="42">
        <v>10512.5</v>
      </c>
      <c r="D136" s="46">
        <f t="shared" si="6"/>
        <v>-1.0645116310012945E-2</v>
      </c>
      <c r="E136" s="46">
        <f t="shared" si="7"/>
        <v>3.8122514600135221E-3</v>
      </c>
      <c r="F136" s="32"/>
    </row>
    <row r="137" spans="1:6">
      <c r="A137" s="40">
        <v>43389</v>
      </c>
      <c r="B137" s="38">
        <v>276.39999999999998</v>
      </c>
      <c r="C137" s="42">
        <v>10584.75</v>
      </c>
      <c r="D137" s="46">
        <f t="shared" si="6"/>
        <v>2.7171468578222327E-3</v>
      </c>
      <c r="E137" s="46">
        <f t="shared" si="7"/>
        <v>6.8492606810225632E-3</v>
      </c>
      <c r="F137" s="32"/>
    </row>
    <row r="138" spans="1:6">
      <c r="A138" s="40">
        <v>43390</v>
      </c>
      <c r="B138" s="38">
        <v>279.89999999999998</v>
      </c>
      <c r="C138" s="42">
        <v>10453.049999999999</v>
      </c>
      <c r="D138" s="46">
        <f t="shared" si="6"/>
        <v>1.2583304627893055E-2</v>
      </c>
      <c r="E138" s="46">
        <f t="shared" si="7"/>
        <v>-1.2520484125164434E-2</v>
      </c>
      <c r="F138" s="32"/>
    </row>
    <row r="139" spans="1:6">
      <c r="A139" s="40">
        <v>43392</v>
      </c>
      <c r="B139" s="38">
        <v>275.14999999999998</v>
      </c>
      <c r="C139" s="42">
        <v>10303.549999999999</v>
      </c>
      <c r="D139" s="46">
        <f t="shared" si="6"/>
        <v>-1.7115993015639992E-2</v>
      </c>
      <c r="E139" s="46">
        <f t="shared" si="7"/>
        <v>-1.4405305806840537E-2</v>
      </c>
      <c r="F139" s="32"/>
    </row>
    <row r="140" spans="1:6">
      <c r="A140" s="40">
        <v>43395</v>
      </c>
      <c r="B140" s="38">
        <v>275.5</v>
      </c>
      <c r="C140" s="42">
        <v>10245.25</v>
      </c>
      <c r="D140" s="46">
        <f t="shared" si="6"/>
        <v>1.2712250872015654E-3</v>
      </c>
      <c r="E140" s="46">
        <f t="shared" si="7"/>
        <v>-5.6743125075594458E-3</v>
      </c>
      <c r="F140" s="32"/>
    </row>
    <row r="141" spans="1:6">
      <c r="A141" s="40">
        <v>43396</v>
      </c>
      <c r="B141" s="38">
        <v>277.35000000000002</v>
      </c>
      <c r="C141" s="42">
        <v>10146.799999999999</v>
      </c>
      <c r="D141" s="46">
        <f t="shared" si="6"/>
        <v>6.6926179082744787E-3</v>
      </c>
      <c r="E141" s="46">
        <f t="shared" si="7"/>
        <v>-9.6557986970183269E-3</v>
      </c>
      <c r="F141" s="32"/>
    </row>
    <row r="142" spans="1:6">
      <c r="A142" s="40">
        <v>43397</v>
      </c>
      <c r="B142" s="38">
        <v>277.25</v>
      </c>
      <c r="C142" s="42">
        <v>10224.75</v>
      </c>
      <c r="D142" s="46">
        <f t="shared" si="6"/>
        <v>-3.6062027076721732E-4</v>
      </c>
      <c r="E142" s="46">
        <f t="shared" si="7"/>
        <v>7.6528669087056198E-3</v>
      </c>
      <c r="F142" s="32"/>
    </row>
    <row r="143" spans="1:6">
      <c r="A143" s="40">
        <v>43398</v>
      </c>
      <c r="B143" s="38">
        <v>282.2</v>
      </c>
      <c r="C143" s="42">
        <v>10124.9</v>
      </c>
      <c r="D143" s="46">
        <f t="shared" si="6"/>
        <v>1.7696413188237094E-2</v>
      </c>
      <c r="E143" s="46">
        <f t="shared" si="7"/>
        <v>-9.813515351592101E-3</v>
      </c>
      <c r="F143" s="32"/>
    </row>
    <row r="144" spans="1:6">
      <c r="A144" s="40">
        <v>43399</v>
      </c>
      <c r="B144" s="38">
        <v>281.10000000000002</v>
      </c>
      <c r="C144" s="42">
        <v>10030</v>
      </c>
      <c r="D144" s="46">
        <f t="shared" si="6"/>
        <v>-3.9055615062272924E-3</v>
      </c>
      <c r="E144" s="46">
        <f t="shared" si="7"/>
        <v>-9.4171344267753535E-3</v>
      </c>
      <c r="F144" s="32"/>
    </row>
    <row r="145" spans="1:6">
      <c r="A145" s="40">
        <v>43402</v>
      </c>
      <c r="B145" s="38">
        <v>287.39999999999998</v>
      </c>
      <c r="C145" s="42">
        <v>10250.85</v>
      </c>
      <c r="D145" s="46">
        <f t="shared" si="6"/>
        <v>2.2164495732438186E-2</v>
      </c>
      <c r="E145" s="46">
        <f t="shared" si="7"/>
        <v>2.1780027001601827E-2</v>
      </c>
      <c r="F145" s="32"/>
    </row>
    <row r="146" spans="1:6">
      <c r="A146" s="40">
        <v>43403</v>
      </c>
      <c r="B146" s="38">
        <v>275.85000000000002</v>
      </c>
      <c r="C146" s="42">
        <v>10198.4</v>
      </c>
      <c r="D146" s="46">
        <f t="shared" si="6"/>
        <v>-4.1017733926484543E-2</v>
      </c>
      <c r="E146" s="46">
        <f t="shared" si="7"/>
        <v>-5.129783734565848E-3</v>
      </c>
      <c r="F146" s="32"/>
    </row>
    <row r="147" spans="1:6">
      <c r="A147" s="40">
        <v>43404</v>
      </c>
      <c r="B147" s="38">
        <v>266.14999999999998</v>
      </c>
      <c r="C147" s="42">
        <v>10386.6</v>
      </c>
      <c r="D147" s="46">
        <f t="shared" si="6"/>
        <v>-3.5797180099673601E-2</v>
      </c>
      <c r="E147" s="46">
        <f t="shared" si="7"/>
        <v>1.8285668587721533E-2</v>
      </c>
      <c r="F147" s="32"/>
    </row>
    <row r="148" spans="1:6">
      <c r="A148" s="40">
        <v>43405</v>
      </c>
      <c r="B148" s="38">
        <v>261.10000000000002</v>
      </c>
      <c r="C148" s="42">
        <v>10380.450000000001</v>
      </c>
      <c r="D148" s="46">
        <f t="shared" si="6"/>
        <v>-1.9156583913683075E-2</v>
      </c>
      <c r="E148" s="46">
        <f t="shared" si="7"/>
        <v>-5.9228442939998919E-4</v>
      </c>
      <c r="F148" s="32"/>
    </row>
    <row r="149" spans="1:6">
      <c r="A149" s="40">
        <v>43406</v>
      </c>
      <c r="B149" s="38">
        <v>261.55</v>
      </c>
      <c r="C149" s="42">
        <v>10553</v>
      </c>
      <c r="D149" s="46">
        <f t="shared" si="6"/>
        <v>1.7219941115368359E-3</v>
      </c>
      <c r="E149" s="46">
        <f t="shared" si="7"/>
        <v>1.648595028975125E-2</v>
      </c>
      <c r="F149" s="32"/>
    </row>
    <row r="150" spans="1:6">
      <c r="A150" s="40">
        <v>43409</v>
      </c>
      <c r="B150" s="38">
        <v>264.35000000000002</v>
      </c>
      <c r="C150" s="42">
        <v>10524</v>
      </c>
      <c r="D150" s="46">
        <f t="shared" si="6"/>
        <v>1.0648512864839095E-2</v>
      </c>
      <c r="E150" s="46">
        <f t="shared" si="7"/>
        <v>-2.7518165109068284E-3</v>
      </c>
      <c r="F150" s="32"/>
    </row>
    <row r="151" spans="1:6">
      <c r="A151" s="40">
        <v>43410</v>
      </c>
      <c r="B151" s="38">
        <v>265.89999999999998</v>
      </c>
      <c r="C151" s="42">
        <v>10530</v>
      </c>
      <c r="D151" s="46">
        <f t="shared" si="6"/>
        <v>5.8463155675146676E-3</v>
      </c>
      <c r="E151" s="46">
        <f t="shared" si="7"/>
        <v>5.6996296783781274E-4</v>
      </c>
      <c r="F151" s="32"/>
    </row>
    <row r="152" spans="1:6">
      <c r="A152" s="40">
        <v>43411</v>
      </c>
      <c r="B152" s="38">
        <v>266.95</v>
      </c>
      <c r="C152" s="42">
        <v>10598.4</v>
      </c>
      <c r="D152" s="46">
        <f t="shared" si="6"/>
        <v>3.9410766972212104E-3</v>
      </c>
      <c r="E152" s="46">
        <f t="shared" si="7"/>
        <v>6.4747201828098773E-3</v>
      </c>
      <c r="F152" s="32"/>
    </row>
    <row r="153" spans="1:6">
      <c r="A153" s="40">
        <v>43413</v>
      </c>
      <c r="B153" s="38">
        <v>268.45</v>
      </c>
      <c r="C153" s="42">
        <v>10585.2</v>
      </c>
      <c r="D153" s="46">
        <f t="shared" si="6"/>
        <v>5.6033019223832485E-3</v>
      </c>
      <c r="E153" s="46">
        <f t="shared" si="7"/>
        <v>-1.2462472581095429E-3</v>
      </c>
      <c r="F153" s="32"/>
    </row>
    <row r="154" spans="1:6">
      <c r="A154" s="40">
        <v>43416</v>
      </c>
      <c r="B154" s="38">
        <v>263.89999999999998</v>
      </c>
      <c r="C154" s="42">
        <v>10482.200000000001</v>
      </c>
      <c r="D154" s="46">
        <f t="shared" si="6"/>
        <v>-1.7094433359300183E-2</v>
      </c>
      <c r="E154" s="46">
        <f t="shared" si="7"/>
        <v>-9.7782185444554946E-3</v>
      </c>
      <c r="F154" s="32"/>
    </row>
    <row r="155" spans="1:6">
      <c r="A155" s="40">
        <v>43417</v>
      </c>
      <c r="B155" s="38">
        <v>265.55</v>
      </c>
      <c r="C155" s="42">
        <v>10582.5</v>
      </c>
      <c r="D155" s="46">
        <f t="shared" si="6"/>
        <v>6.2329033591299607E-3</v>
      </c>
      <c r="E155" s="46">
        <f t="shared" si="7"/>
        <v>9.5231128868126375E-3</v>
      </c>
      <c r="F155" s="32"/>
    </row>
    <row r="156" spans="1:6">
      <c r="A156" s="40">
        <v>43418</v>
      </c>
      <c r="B156" s="38">
        <v>265.75</v>
      </c>
      <c r="C156" s="42">
        <v>10576.3</v>
      </c>
      <c r="D156" s="46">
        <f t="shared" si="6"/>
        <v>7.5287035364910164E-4</v>
      </c>
      <c r="E156" s="46">
        <f t="shared" si="7"/>
        <v>-5.8604459397027908E-4</v>
      </c>
      <c r="F156" s="32"/>
    </row>
    <row r="157" spans="1:6">
      <c r="A157" s="40">
        <v>43419</v>
      </c>
      <c r="B157" s="38">
        <v>263.14999999999998</v>
      </c>
      <c r="C157" s="42">
        <v>10616.7</v>
      </c>
      <c r="D157" s="46">
        <f t="shared" si="6"/>
        <v>-9.8318054222694701E-3</v>
      </c>
      <c r="E157" s="46">
        <f t="shared" si="7"/>
        <v>3.8125842435878768E-3</v>
      </c>
      <c r="F157" s="32"/>
    </row>
    <row r="158" spans="1:6">
      <c r="A158" s="40">
        <v>43420</v>
      </c>
      <c r="B158" s="38">
        <v>263.64999999999998</v>
      </c>
      <c r="C158" s="42">
        <v>10682.2</v>
      </c>
      <c r="D158" s="46">
        <f t="shared" si="6"/>
        <v>1.8982541766908027E-3</v>
      </c>
      <c r="E158" s="46">
        <f t="shared" si="7"/>
        <v>6.1505717653091464E-3</v>
      </c>
      <c r="F158" s="32"/>
    </row>
    <row r="159" spans="1:6">
      <c r="A159" s="40">
        <v>43423</v>
      </c>
      <c r="B159" s="38">
        <v>264.14999999999998</v>
      </c>
      <c r="C159" s="42">
        <v>10763.4</v>
      </c>
      <c r="D159" s="46">
        <f t="shared" si="6"/>
        <v>1.8946576338461051E-3</v>
      </c>
      <c r="E159" s="46">
        <f t="shared" si="7"/>
        <v>7.5726851230944036E-3</v>
      </c>
      <c r="F159" s="32"/>
    </row>
    <row r="160" spans="1:6">
      <c r="A160" s="40">
        <v>43424</v>
      </c>
      <c r="B160" s="38">
        <v>261.45</v>
      </c>
      <c r="C160" s="42">
        <v>10656.2</v>
      </c>
      <c r="D160" s="46">
        <f t="shared" si="6"/>
        <v>-1.0274062976185229E-2</v>
      </c>
      <c r="E160" s="46">
        <f t="shared" si="7"/>
        <v>-1.0009607560291778E-2</v>
      </c>
      <c r="F160" s="32"/>
    </row>
    <row r="161" spans="1:6">
      <c r="A161" s="40">
        <v>43425</v>
      </c>
      <c r="B161" s="38">
        <v>260.95</v>
      </c>
      <c r="C161" s="42">
        <v>10600.05</v>
      </c>
      <c r="D161" s="46">
        <f t="shared" si="6"/>
        <v>-1.9142425447173854E-3</v>
      </c>
      <c r="E161" s="46">
        <f t="shared" si="7"/>
        <v>-5.2831643026424535E-3</v>
      </c>
      <c r="F161" s="32"/>
    </row>
    <row r="162" spans="1:6">
      <c r="A162" s="40">
        <v>43426</v>
      </c>
      <c r="B162" s="38">
        <v>256.64999999999998</v>
      </c>
      <c r="C162" s="42">
        <v>10526.75</v>
      </c>
      <c r="D162" s="46">
        <f t="shared" si="6"/>
        <v>-1.6615529083110057E-2</v>
      </c>
      <c r="E162" s="46">
        <f t="shared" si="7"/>
        <v>-6.9390815571901548E-3</v>
      </c>
      <c r="F162" s="32"/>
    </row>
    <row r="163" spans="1:6">
      <c r="A163" s="40">
        <v>43430</v>
      </c>
      <c r="B163" s="38">
        <v>250.75</v>
      </c>
      <c r="C163" s="42">
        <v>10628.6</v>
      </c>
      <c r="D163" s="46">
        <f t="shared" si="6"/>
        <v>-2.325686216426712E-2</v>
      </c>
      <c r="E163" s="46">
        <f t="shared" si="7"/>
        <v>9.6288444213244173E-3</v>
      </c>
      <c r="F163" s="32"/>
    </row>
    <row r="164" spans="1:6">
      <c r="A164" s="40">
        <v>43431</v>
      </c>
      <c r="B164" s="38">
        <v>251.9</v>
      </c>
      <c r="C164" s="42">
        <v>10685.6</v>
      </c>
      <c r="D164" s="46">
        <f t="shared" si="6"/>
        <v>4.5757565165195765E-3</v>
      </c>
      <c r="E164" s="46">
        <f t="shared" si="7"/>
        <v>5.3485597285956952E-3</v>
      </c>
      <c r="F164" s="32"/>
    </row>
    <row r="165" spans="1:6">
      <c r="A165" s="40">
        <v>43432</v>
      </c>
      <c r="B165" s="38">
        <v>247.85</v>
      </c>
      <c r="C165" s="42">
        <v>10728.85</v>
      </c>
      <c r="D165" s="46">
        <f t="shared" si="6"/>
        <v>-1.6208458891981664E-2</v>
      </c>
      <c r="E165" s="46">
        <f t="shared" si="7"/>
        <v>4.0393340764166815E-3</v>
      </c>
      <c r="F165" s="32"/>
    </row>
    <row r="166" spans="1:6">
      <c r="A166" s="40">
        <v>43433</v>
      </c>
      <c r="B166" s="38">
        <v>246.9</v>
      </c>
      <c r="C166" s="42">
        <v>10858.7</v>
      </c>
      <c r="D166" s="46">
        <f t="shared" si="6"/>
        <v>-3.8403281154490453E-3</v>
      </c>
      <c r="E166" s="46">
        <f t="shared" si="7"/>
        <v>1.203022724265825E-2</v>
      </c>
      <c r="F166" s="32"/>
    </row>
    <row r="167" spans="1:6">
      <c r="A167" s="40">
        <v>43434</v>
      </c>
      <c r="B167" s="38">
        <v>244.9</v>
      </c>
      <c r="C167" s="42">
        <v>10876.75</v>
      </c>
      <c r="D167" s="46">
        <f t="shared" si="6"/>
        <v>-8.1334323930117563E-3</v>
      </c>
      <c r="E167" s="46">
        <f t="shared" si="7"/>
        <v>1.660881568983717E-3</v>
      </c>
      <c r="F167" s="32"/>
    </row>
    <row r="168" spans="1:6">
      <c r="A168" s="40">
        <v>43437</v>
      </c>
      <c r="B168" s="38">
        <v>249</v>
      </c>
      <c r="C168" s="42">
        <v>10883.75</v>
      </c>
      <c r="D168" s="46">
        <f t="shared" si="6"/>
        <v>1.6602932506585569E-2</v>
      </c>
      <c r="E168" s="46">
        <f t="shared" si="7"/>
        <v>6.4336759187107249E-4</v>
      </c>
      <c r="F168" s="32"/>
    </row>
    <row r="169" spans="1:6">
      <c r="A169" s="40">
        <v>43438</v>
      </c>
      <c r="B169" s="38">
        <v>252.25</v>
      </c>
      <c r="C169" s="42">
        <v>10869.5</v>
      </c>
      <c r="D169" s="46">
        <f t="shared" si="6"/>
        <v>1.2967762769010663E-2</v>
      </c>
      <c r="E169" s="46">
        <f t="shared" si="7"/>
        <v>-1.3101492455916805E-3</v>
      </c>
      <c r="F169" s="32"/>
    </row>
    <row r="170" spans="1:6">
      <c r="A170" s="40">
        <v>43439</v>
      </c>
      <c r="B170" s="38">
        <v>245.3</v>
      </c>
      <c r="C170" s="42">
        <v>10782.9</v>
      </c>
      <c r="D170" s="32">
        <f t="shared" si="6"/>
        <v>-2.793870796927472E-2</v>
      </c>
      <c r="E170" s="32">
        <f t="shared" si="7"/>
        <v>-7.9991559151610485E-3</v>
      </c>
      <c r="F170" s="32"/>
    </row>
    <row r="171" spans="1:6">
      <c r="A171" s="40">
        <v>43440</v>
      </c>
      <c r="B171" s="38">
        <v>240.6</v>
      </c>
      <c r="C171" s="42">
        <v>10601.15</v>
      </c>
      <c r="D171" s="32">
        <f t="shared" si="6"/>
        <v>-1.9346147723865163E-2</v>
      </c>
      <c r="E171" s="32">
        <f t="shared" si="7"/>
        <v>-1.6999060200552332E-2</v>
      </c>
      <c r="F171" s="32"/>
    </row>
    <row r="172" spans="1:6">
      <c r="A172" s="40">
        <v>43441</v>
      </c>
      <c r="B172" s="38">
        <v>236.75</v>
      </c>
      <c r="C172" s="42">
        <v>10693.7</v>
      </c>
      <c r="D172" s="32">
        <f t="shared" si="6"/>
        <v>-1.6131071474390888E-2</v>
      </c>
      <c r="E172" s="32">
        <f t="shared" si="7"/>
        <v>8.6922972197649214E-3</v>
      </c>
      <c r="F172" s="32"/>
    </row>
    <row r="173" spans="1:6">
      <c r="A173" s="40">
        <v>43444</v>
      </c>
      <c r="B173" s="38">
        <v>238.15</v>
      </c>
      <c r="C173" s="42">
        <v>10488.45</v>
      </c>
      <c r="D173" s="32">
        <f t="shared" si="6"/>
        <v>5.8959951806818265E-3</v>
      </c>
      <c r="E173" s="32">
        <f t="shared" si="7"/>
        <v>-1.9380131299703507E-2</v>
      </c>
      <c r="F173" s="32"/>
    </row>
    <row r="174" spans="1:6">
      <c r="A174" s="40">
        <v>43445</v>
      </c>
      <c r="B174" s="38">
        <v>242.1</v>
      </c>
      <c r="C174" s="42">
        <v>10549.15</v>
      </c>
      <c r="D174" s="32">
        <f t="shared" si="6"/>
        <v>1.6450136697143385E-2</v>
      </c>
      <c r="E174" s="32">
        <f t="shared" si="7"/>
        <v>5.7706362364179642E-3</v>
      </c>
      <c r="F174" s="32"/>
    </row>
    <row r="175" spans="1:6">
      <c r="A175" s="40">
        <v>43446</v>
      </c>
      <c r="B175" s="38">
        <v>247</v>
      </c>
      <c r="C175" s="42">
        <v>10737.6</v>
      </c>
      <c r="D175" s="32">
        <f t="shared" si="6"/>
        <v>2.0037472683964466E-2</v>
      </c>
      <c r="E175" s="32">
        <f t="shared" si="7"/>
        <v>1.7706312465975173E-2</v>
      </c>
      <c r="F175" s="32"/>
    </row>
    <row r="176" spans="1:6">
      <c r="A176" s="40">
        <v>43447</v>
      </c>
      <c r="B176" s="38">
        <v>244.55</v>
      </c>
      <c r="C176" s="42">
        <v>10791.55</v>
      </c>
      <c r="D176" s="32">
        <f t="shared" si="6"/>
        <v>-9.9685496426109889E-3</v>
      </c>
      <c r="E176" s="32">
        <f t="shared" si="7"/>
        <v>5.0118200605062885E-3</v>
      </c>
      <c r="F176" s="32"/>
    </row>
    <row r="177" spans="1:6">
      <c r="A177" s="40">
        <v>43448</v>
      </c>
      <c r="B177" s="38">
        <v>247.15</v>
      </c>
      <c r="C177" s="42">
        <v>10805.45</v>
      </c>
      <c r="D177" s="32">
        <f t="shared" si="6"/>
        <v>1.057565276760208E-2</v>
      </c>
      <c r="E177" s="32">
        <f t="shared" si="7"/>
        <v>1.287215994746788E-3</v>
      </c>
      <c r="F177" s="32"/>
    </row>
    <row r="178" spans="1:6">
      <c r="A178" s="40">
        <v>43451</v>
      </c>
      <c r="B178" s="38">
        <v>251.45</v>
      </c>
      <c r="C178" s="42">
        <v>10888.35</v>
      </c>
      <c r="D178" s="32">
        <f t="shared" si="6"/>
        <v>1.7248722865005381E-2</v>
      </c>
      <c r="E178" s="32">
        <f t="shared" si="7"/>
        <v>7.6427738366829845E-3</v>
      </c>
      <c r="F178" s="32"/>
    </row>
    <row r="179" spans="1:6">
      <c r="A179" s="40">
        <v>43452</v>
      </c>
      <c r="B179" s="38">
        <v>251.85</v>
      </c>
      <c r="C179" s="42">
        <v>10908.7</v>
      </c>
      <c r="D179" s="32">
        <f t="shared" si="6"/>
        <v>1.5895095736856665E-3</v>
      </c>
      <c r="E179" s="32">
        <f t="shared" si="7"/>
        <v>1.8672256945391607E-3</v>
      </c>
      <c r="F179" s="32"/>
    </row>
    <row r="180" spans="1:6">
      <c r="A180" s="40">
        <v>43453</v>
      </c>
      <c r="B180" s="38">
        <v>251</v>
      </c>
      <c r="C180" s="42">
        <v>10967.3</v>
      </c>
      <c r="D180" s="32">
        <f t="shared" si="6"/>
        <v>-3.380733059875561E-3</v>
      </c>
      <c r="E180" s="32">
        <f t="shared" si="7"/>
        <v>5.3574821872709151E-3</v>
      </c>
      <c r="F180" s="32"/>
    </row>
    <row r="181" spans="1:6">
      <c r="A181" s="40">
        <v>43454</v>
      </c>
      <c r="B181" s="38">
        <v>250.55</v>
      </c>
      <c r="C181" s="42">
        <v>10951.7</v>
      </c>
      <c r="D181" s="32">
        <f t="shared" si="6"/>
        <v>-1.7944377260501407E-3</v>
      </c>
      <c r="E181" s="32">
        <f t="shared" si="7"/>
        <v>-1.4234228417328702E-3</v>
      </c>
      <c r="F181" s="32"/>
    </row>
    <row r="182" spans="1:6">
      <c r="A182" s="40">
        <v>43455</v>
      </c>
      <c r="B182" s="38">
        <v>252.75</v>
      </c>
      <c r="C182" s="42">
        <v>10754</v>
      </c>
      <c r="D182" s="32">
        <f t="shared" si="6"/>
        <v>8.7423564948471283E-3</v>
      </c>
      <c r="E182" s="32">
        <f t="shared" si="7"/>
        <v>-1.8216916966364759E-2</v>
      </c>
      <c r="F182" s="32"/>
    </row>
    <row r="183" spans="1:6">
      <c r="A183" s="40">
        <v>43458</v>
      </c>
      <c r="B183" s="38">
        <v>248.3</v>
      </c>
      <c r="C183" s="42">
        <v>10663.5</v>
      </c>
      <c r="D183" s="32">
        <f t="shared" si="6"/>
        <v>-1.7763165386459844E-2</v>
      </c>
      <c r="E183" s="32">
        <f t="shared" si="7"/>
        <v>-8.4510833319758998E-3</v>
      </c>
      <c r="F183" s="32"/>
    </row>
    <row r="184" spans="1:6">
      <c r="A184" s="40">
        <v>43460</v>
      </c>
      <c r="B184" s="38">
        <v>247.05</v>
      </c>
      <c r="C184" s="42">
        <v>10729.85</v>
      </c>
      <c r="D184" s="32">
        <f t="shared" si="6"/>
        <v>-5.0469472223619418E-3</v>
      </c>
      <c r="E184" s="32">
        <f t="shared" si="7"/>
        <v>6.2028819926444774E-3</v>
      </c>
      <c r="F184" s="32"/>
    </row>
    <row r="185" spans="1:6">
      <c r="A185" s="40">
        <v>43461</v>
      </c>
      <c r="B185" s="38">
        <v>250.2</v>
      </c>
      <c r="C185" s="42">
        <v>10779.8</v>
      </c>
      <c r="D185" s="32">
        <f t="shared" si="6"/>
        <v>1.2669852741051686E-2</v>
      </c>
      <c r="E185" s="32">
        <f t="shared" si="7"/>
        <v>4.6444353848936974E-3</v>
      </c>
      <c r="F185" s="32"/>
    </row>
    <row r="186" spans="1:6">
      <c r="A186" s="40">
        <v>43462</v>
      </c>
      <c r="B186" s="38">
        <v>242.3</v>
      </c>
      <c r="C186" s="42">
        <v>10859.9</v>
      </c>
      <c r="D186" s="32">
        <f t="shared" si="6"/>
        <v>-3.2083970210330666E-2</v>
      </c>
      <c r="E186" s="32">
        <f t="shared" si="7"/>
        <v>7.4030939272151253E-3</v>
      </c>
      <c r="F186" s="32"/>
    </row>
    <row r="187" spans="1:6">
      <c r="A187" s="40">
        <v>43465</v>
      </c>
      <c r="B187" s="38">
        <v>240.75</v>
      </c>
      <c r="C187" s="42">
        <v>10862.55</v>
      </c>
      <c r="D187" s="32">
        <f t="shared" si="6"/>
        <v>-6.4175771442451573E-3</v>
      </c>
      <c r="E187" s="32">
        <f t="shared" si="7"/>
        <v>2.4398721259765596E-4</v>
      </c>
      <c r="F187" s="32"/>
    </row>
    <row r="188" spans="1:6">
      <c r="A188" s="40">
        <v>43466</v>
      </c>
      <c r="B188" s="38">
        <v>241.5</v>
      </c>
      <c r="C188" s="42">
        <v>10910.1</v>
      </c>
      <c r="D188" s="32">
        <f t="shared" si="6"/>
        <v>3.1104224143923302E-3</v>
      </c>
      <c r="E188" s="32">
        <f t="shared" si="7"/>
        <v>4.3678721329528042E-3</v>
      </c>
      <c r="F188" s="32"/>
    </row>
    <row r="189" spans="1:6">
      <c r="A189" s="40">
        <v>43467</v>
      </c>
      <c r="B189" s="38">
        <v>236.7</v>
      </c>
      <c r="C189" s="42">
        <v>10792.5</v>
      </c>
      <c r="D189" s="32">
        <f t="shared" si="6"/>
        <v>-2.007595657268919E-2</v>
      </c>
      <c r="E189" s="32">
        <f t="shared" si="7"/>
        <v>-1.0837517258318774E-2</v>
      </c>
      <c r="F189" s="32"/>
    </row>
    <row r="190" spans="1:6">
      <c r="A190" s="40">
        <v>43468</v>
      </c>
      <c r="B190" s="38">
        <v>235</v>
      </c>
      <c r="C190" s="42">
        <v>10672.25</v>
      </c>
      <c r="D190" s="32">
        <f t="shared" si="6"/>
        <v>-7.2080023757791888E-3</v>
      </c>
      <c r="E190" s="32">
        <f t="shared" si="7"/>
        <v>-1.1204533761500678E-2</v>
      </c>
      <c r="F190" s="32"/>
    </row>
    <row r="191" spans="1:6">
      <c r="A191" s="40">
        <v>43469</v>
      </c>
      <c r="B191" s="38">
        <v>236.5</v>
      </c>
      <c r="C191" s="42">
        <v>10727.35</v>
      </c>
      <c r="D191" s="32">
        <f t="shared" si="6"/>
        <v>6.3626937878286504E-3</v>
      </c>
      <c r="E191" s="32">
        <f t="shared" si="7"/>
        <v>5.1496403451855395E-3</v>
      </c>
      <c r="F191" s="32"/>
    </row>
    <row r="192" spans="1:6">
      <c r="A192" s="40">
        <v>43472</v>
      </c>
      <c r="B192" s="38">
        <v>234.5</v>
      </c>
      <c r="C192" s="42">
        <v>10771.8</v>
      </c>
      <c r="D192" s="32">
        <f t="shared" si="6"/>
        <v>-8.4926200456535879E-3</v>
      </c>
      <c r="E192" s="32">
        <f t="shared" si="7"/>
        <v>4.1350530915205807E-3</v>
      </c>
      <c r="F192" s="32"/>
    </row>
    <row r="193" spans="1:6">
      <c r="A193" s="40">
        <v>43473</v>
      </c>
      <c r="B193" s="38">
        <v>233.3</v>
      </c>
      <c r="C193" s="42">
        <v>10802.15</v>
      </c>
      <c r="D193" s="32">
        <f t="shared" si="6"/>
        <v>-5.1304088589497442E-3</v>
      </c>
      <c r="E193" s="32">
        <f t="shared" si="7"/>
        <v>2.81358026893282E-3</v>
      </c>
      <c r="F193" s="32"/>
    </row>
    <row r="194" spans="1:6">
      <c r="A194" s="40">
        <v>43474</v>
      </c>
      <c r="B194" s="38">
        <v>232.65</v>
      </c>
      <c r="C194" s="42">
        <v>10855.15</v>
      </c>
      <c r="D194" s="32">
        <f t="shared" si="6"/>
        <v>-2.7900007367267746E-3</v>
      </c>
      <c r="E194" s="32">
        <f t="shared" si="7"/>
        <v>4.8944333599588354E-3</v>
      </c>
      <c r="F194" s="32"/>
    </row>
    <row r="195" spans="1:6">
      <c r="A195" s="40">
        <v>43475</v>
      </c>
      <c r="B195" s="38">
        <v>233</v>
      </c>
      <c r="C195" s="42">
        <v>10821.6</v>
      </c>
      <c r="D195" s="32">
        <f t="shared" si="6"/>
        <v>1.5032752750430171E-3</v>
      </c>
      <c r="E195" s="32">
        <f t="shared" si="7"/>
        <v>-3.0954849587457233E-3</v>
      </c>
      <c r="F195" s="32"/>
    </row>
    <row r="196" spans="1:6">
      <c r="A196" s="40">
        <v>43476</v>
      </c>
      <c r="B196" s="38">
        <v>232.25</v>
      </c>
      <c r="C196" s="42">
        <v>10794.95</v>
      </c>
      <c r="D196" s="32">
        <f t="shared" ref="D196:D259" si="8">LN(B196/B195)</f>
        <v>-3.2240758717526764E-3</v>
      </c>
      <c r="E196" s="32">
        <f t="shared" ref="E196:E259" si="9">LN(C196/C195)</f>
        <v>-2.4657046107725011E-3</v>
      </c>
      <c r="F196" s="32"/>
    </row>
    <row r="197" spans="1:6">
      <c r="A197" s="40">
        <v>43479</v>
      </c>
      <c r="B197" s="38">
        <v>230.9</v>
      </c>
      <c r="C197" s="42">
        <v>10737.6</v>
      </c>
      <c r="D197" s="32">
        <f t="shared" si="8"/>
        <v>-5.8296613334982358E-3</v>
      </c>
      <c r="E197" s="32">
        <f t="shared" si="9"/>
        <v>-5.32683176023677E-3</v>
      </c>
      <c r="F197" s="32"/>
    </row>
    <row r="198" spans="1:6">
      <c r="A198" s="40">
        <v>43480</v>
      </c>
      <c r="B198" s="38">
        <v>232.65</v>
      </c>
      <c r="C198" s="42">
        <v>10886.8</v>
      </c>
      <c r="D198" s="32">
        <f t="shared" si="8"/>
        <v>7.5504619302079147E-3</v>
      </c>
      <c r="E198" s="32">
        <f t="shared" si="9"/>
        <v>1.3799445774800724E-2</v>
      </c>
      <c r="F198" s="32"/>
    </row>
    <row r="199" spans="1:6">
      <c r="A199" s="40">
        <v>43481</v>
      </c>
      <c r="B199" s="38">
        <v>232.05</v>
      </c>
      <c r="C199" s="42">
        <v>10890.3</v>
      </c>
      <c r="D199" s="32">
        <f t="shared" si="8"/>
        <v>-2.5823126034726844E-3</v>
      </c>
      <c r="E199" s="32">
        <f t="shared" si="9"/>
        <v>3.2143857815191898E-4</v>
      </c>
      <c r="F199" s="32"/>
    </row>
    <row r="200" spans="1:6">
      <c r="A200" s="40">
        <v>43482</v>
      </c>
      <c r="B200" s="38">
        <v>232.05</v>
      </c>
      <c r="C200" s="42">
        <v>10905.2</v>
      </c>
      <c r="D200" s="32">
        <f t="shared" si="8"/>
        <v>0</v>
      </c>
      <c r="E200" s="32">
        <f t="shared" si="9"/>
        <v>1.3672549215348114E-3</v>
      </c>
      <c r="F200" s="32"/>
    </row>
    <row r="201" spans="1:6">
      <c r="A201" s="40">
        <v>43483</v>
      </c>
      <c r="B201" s="38">
        <v>230</v>
      </c>
      <c r="C201" s="42">
        <v>10906.95</v>
      </c>
      <c r="D201" s="32">
        <f t="shared" si="8"/>
        <v>-8.8735567639895256E-3</v>
      </c>
      <c r="E201" s="32">
        <f t="shared" si="9"/>
        <v>1.6046102779907089E-4</v>
      </c>
      <c r="F201" s="32"/>
    </row>
    <row r="202" spans="1:6">
      <c r="A202" s="40">
        <v>43486</v>
      </c>
      <c r="B202" s="38">
        <v>229</v>
      </c>
      <c r="C202" s="42">
        <v>10961.85</v>
      </c>
      <c r="D202" s="32">
        <f t="shared" si="8"/>
        <v>-4.3573053689557007E-3</v>
      </c>
      <c r="E202" s="32">
        <f t="shared" si="9"/>
        <v>5.0208621718052576E-3</v>
      </c>
      <c r="F202" s="32"/>
    </row>
    <row r="203" spans="1:6">
      <c r="A203" s="40">
        <v>43487</v>
      </c>
      <c r="B203" s="38">
        <v>227.75</v>
      </c>
      <c r="C203" s="42">
        <v>10922.75</v>
      </c>
      <c r="D203" s="32">
        <f t="shared" si="8"/>
        <v>-5.4734674141719312E-3</v>
      </c>
      <c r="E203" s="32">
        <f t="shared" si="9"/>
        <v>-3.573292781569112E-3</v>
      </c>
      <c r="F203" s="32"/>
    </row>
    <row r="204" spans="1:6">
      <c r="A204" s="40">
        <v>43488</v>
      </c>
      <c r="B204" s="38">
        <v>225.55</v>
      </c>
      <c r="C204" s="42">
        <v>10831.5</v>
      </c>
      <c r="D204" s="32">
        <f t="shared" si="8"/>
        <v>-9.7066722856627239E-3</v>
      </c>
      <c r="E204" s="32">
        <f t="shared" si="9"/>
        <v>-8.3892145371514976E-3</v>
      </c>
      <c r="F204" s="32"/>
    </row>
    <row r="205" spans="1:6">
      <c r="A205" s="40">
        <v>43489</v>
      </c>
      <c r="B205" s="38">
        <v>223.85</v>
      </c>
      <c r="C205" s="42">
        <v>10849.8</v>
      </c>
      <c r="D205" s="32">
        <f t="shared" si="8"/>
        <v>-7.5656791674304433E-3</v>
      </c>
      <c r="E205" s="32">
        <f t="shared" si="9"/>
        <v>1.6880910596428552E-3</v>
      </c>
      <c r="F205" s="32"/>
    </row>
    <row r="206" spans="1:6">
      <c r="A206" s="40">
        <v>43490</v>
      </c>
      <c r="B206" s="38">
        <v>220.95</v>
      </c>
      <c r="C206" s="42">
        <v>10780.55</v>
      </c>
      <c r="D206" s="32">
        <f t="shared" si="8"/>
        <v>-1.3039753110225649E-2</v>
      </c>
      <c r="E206" s="32">
        <f t="shared" si="9"/>
        <v>-6.403062049334338E-3</v>
      </c>
      <c r="F206" s="32"/>
    </row>
    <row r="207" spans="1:6">
      <c r="A207" s="40">
        <v>43493</v>
      </c>
      <c r="B207" s="38">
        <v>225.2</v>
      </c>
      <c r="C207" s="42">
        <v>10661.55</v>
      </c>
      <c r="D207" s="32">
        <f t="shared" si="8"/>
        <v>1.905246468878637E-2</v>
      </c>
      <c r="E207" s="32">
        <f t="shared" si="9"/>
        <v>-1.1099773042754829E-2</v>
      </c>
      <c r="F207" s="32"/>
    </row>
    <row r="208" spans="1:6">
      <c r="A208" s="40">
        <v>43494</v>
      </c>
      <c r="B208" s="38">
        <v>222.55</v>
      </c>
      <c r="C208" s="42">
        <v>10652.2</v>
      </c>
      <c r="D208" s="32">
        <f t="shared" si="8"/>
        <v>-1.1837100803671919E-2</v>
      </c>
      <c r="E208" s="32">
        <f t="shared" si="9"/>
        <v>-8.7736795259221625E-4</v>
      </c>
      <c r="F208" s="32"/>
    </row>
    <row r="209" spans="1:6">
      <c r="A209" s="40">
        <v>43495</v>
      </c>
      <c r="B209" s="38">
        <v>225.2</v>
      </c>
      <c r="C209" s="42">
        <v>10651.8</v>
      </c>
      <c r="D209" s="32">
        <f t="shared" si="8"/>
        <v>1.1837100803671863E-2</v>
      </c>
      <c r="E209" s="32">
        <f t="shared" si="9"/>
        <v>-3.7551633500580681E-5</v>
      </c>
      <c r="F209" s="32"/>
    </row>
    <row r="210" spans="1:6">
      <c r="A210" s="40">
        <v>43496</v>
      </c>
      <c r="B210" s="38">
        <v>224.65</v>
      </c>
      <c r="C210" s="42">
        <v>10830.95</v>
      </c>
      <c r="D210" s="32">
        <f t="shared" si="8"/>
        <v>-2.4452607493662564E-3</v>
      </c>
      <c r="E210" s="32">
        <f t="shared" si="9"/>
        <v>1.6678884505362462E-2</v>
      </c>
      <c r="F210" s="32"/>
    </row>
    <row r="211" spans="1:6">
      <c r="A211" s="40">
        <v>43497</v>
      </c>
      <c r="B211" s="38">
        <v>223.2</v>
      </c>
      <c r="C211" s="42">
        <v>10893.65</v>
      </c>
      <c r="D211" s="32">
        <f t="shared" si="8"/>
        <v>-6.4754050090131713E-3</v>
      </c>
      <c r="E211" s="32">
        <f t="shared" si="9"/>
        <v>5.7722742045844006E-3</v>
      </c>
      <c r="F211" s="32"/>
    </row>
    <row r="212" spans="1:6">
      <c r="A212" s="40">
        <v>43500</v>
      </c>
      <c r="B212" s="38">
        <v>222.1</v>
      </c>
      <c r="C212" s="42">
        <v>10912.25</v>
      </c>
      <c r="D212" s="32">
        <f t="shared" si="8"/>
        <v>-4.9404996067740356E-3</v>
      </c>
      <c r="E212" s="32">
        <f t="shared" si="9"/>
        <v>1.7059607272313906E-3</v>
      </c>
      <c r="F212" s="32"/>
    </row>
    <row r="213" spans="1:6">
      <c r="A213" s="40">
        <v>43501</v>
      </c>
      <c r="B213" s="38">
        <v>216.4</v>
      </c>
      <c r="C213" s="42">
        <v>10934.35</v>
      </c>
      <c r="D213" s="32">
        <f t="shared" si="8"/>
        <v>-2.5999183928055284E-2</v>
      </c>
      <c r="E213" s="32">
        <f t="shared" si="9"/>
        <v>2.0231988079203052E-3</v>
      </c>
      <c r="F213" s="32"/>
    </row>
    <row r="214" spans="1:6">
      <c r="A214" s="40">
        <v>43502</v>
      </c>
      <c r="B214" s="38">
        <v>219.95</v>
      </c>
      <c r="C214" s="42">
        <v>11062.45</v>
      </c>
      <c r="D214" s="32">
        <f t="shared" si="8"/>
        <v>1.6271700822402212E-2</v>
      </c>
      <c r="E214" s="32">
        <f t="shared" si="9"/>
        <v>1.1647280346053989E-2</v>
      </c>
      <c r="F214" s="32"/>
    </row>
    <row r="215" spans="1:6">
      <c r="A215" s="40">
        <v>43503</v>
      </c>
      <c r="B215" s="38">
        <v>224.2</v>
      </c>
      <c r="C215" s="42">
        <v>11069.4</v>
      </c>
      <c r="D215" s="32">
        <f t="shared" si="8"/>
        <v>1.9138262843330669E-2</v>
      </c>
      <c r="E215" s="32">
        <f t="shared" si="9"/>
        <v>6.2805415981511683E-4</v>
      </c>
      <c r="F215" s="32"/>
    </row>
    <row r="216" spans="1:6">
      <c r="A216" s="40">
        <v>43504</v>
      </c>
      <c r="B216" s="38">
        <v>218.65</v>
      </c>
      <c r="C216" s="42">
        <v>10943.6</v>
      </c>
      <c r="D216" s="32">
        <f t="shared" si="8"/>
        <v>-2.5066232779129807E-2</v>
      </c>
      <c r="E216" s="32">
        <f t="shared" si="9"/>
        <v>-1.1429734205002075E-2</v>
      </c>
      <c r="F216" s="32"/>
    </row>
    <row r="217" spans="1:6">
      <c r="A217" s="40">
        <v>43507</v>
      </c>
      <c r="B217" s="38">
        <v>218.8</v>
      </c>
      <c r="C217" s="42">
        <v>10888.8</v>
      </c>
      <c r="D217" s="32">
        <f t="shared" si="8"/>
        <v>6.8579268889661083E-4</v>
      </c>
      <c r="E217" s="32">
        <f t="shared" si="9"/>
        <v>-5.0200724689087872E-3</v>
      </c>
      <c r="F217" s="32"/>
    </row>
    <row r="218" spans="1:6">
      <c r="A218" s="40">
        <v>43508</v>
      </c>
      <c r="B218" s="38">
        <v>223.05</v>
      </c>
      <c r="C218" s="42">
        <v>10831.4</v>
      </c>
      <c r="D218" s="32">
        <f t="shared" si="8"/>
        <v>1.9237891026447653E-2</v>
      </c>
      <c r="E218" s="32">
        <f t="shared" si="9"/>
        <v>-5.2854148327613464E-3</v>
      </c>
      <c r="F218" s="32"/>
    </row>
    <row r="219" spans="1:6">
      <c r="A219" s="40">
        <v>43509</v>
      </c>
      <c r="B219" s="38">
        <v>220.25</v>
      </c>
      <c r="C219" s="42">
        <v>10793.65</v>
      </c>
      <c r="D219" s="32">
        <f t="shared" si="8"/>
        <v>-1.2632696757984929E-2</v>
      </c>
      <c r="E219" s="32">
        <f t="shared" si="9"/>
        <v>-3.4913249537601204E-3</v>
      </c>
      <c r="F219" s="32"/>
    </row>
    <row r="220" spans="1:6">
      <c r="A220" s="40">
        <v>43510</v>
      </c>
      <c r="B220" s="38">
        <v>217.2</v>
      </c>
      <c r="C220" s="42">
        <v>10746.05</v>
      </c>
      <c r="D220" s="32">
        <f t="shared" si="8"/>
        <v>-1.394467675650859E-2</v>
      </c>
      <c r="E220" s="32">
        <f t="shared" si="9"/>
        <v>-4.4197530593000694E-3</v>
      </c>
      <c r="F220" s="32"/>
    </row>
    <row r="221" spans="1:6">
      <c r="A221" s="40">
        <v>43511</v>
      </c>
      <c r="B221" s="38">
        <v>219.95</v>
      </c>
      <c r="C221" s="42">
        <v>10724.4</v>
      </c>
      <c r="D221" s="32">
        <f t="shared" si="8"/>
        <v>1.2581659734948345E-2</v>
      </c>
      <c r="E221" s="32">
        <f t="shared" si="9"/>
        <v>-2.0167259966956514E-3</v>
      </c>
      <c r="F221" s="32"/>
    </row>
    <row r="222" spans="1:6">
      <c r="A222" s="40">
        <v>43514</v>
      </c>
      <c r="B222" s="38">
        <v>215.15</v>
      </c>
      <c r="C222" s="42">
        <v>10640.95</v>
      </c>
      <c r="D222" s="32">
        <f t="shared" si="8"/>
        <v>-2.2064788510120024E-2</v>
      </c>
      <c r="E222" s="32">
        <f t="shared" si="9"/>
        <v>-7.8117535511575027E-3</v>
      </c>
      <c r="F222" s="32"/>
    </row>
    <row r="223" spans="1:6">
      <c r="A223" s="40">
        <v>43516</v>
      </c>
      <c r="B223" s="38">
        <v>214.95</v>
      </c>
      <c r="C223" s="42">
        <v>10604.35</v>
      </c>
      <c r="D223" s="32">
        <f t="shared" si="8"/>
        <v>-9.3001634231814744E-4</v>
      </c>
      <c r="E223" s="32">
        <f t="shared" si="9"/>
        <v>-3.4454713472979819E-3</v>
      </c>
      <c r="F223" s="32"/>
    </row>
    <row r="224" spans="1:6">
      <c r="A224" s="40">
        <v>43517</v>
      </c>
      <c r="B224" s="38">
        <v>213.7</v>
      </c>
      <c r="C224" s="42">
        <v>10735.45</v>
      </c>
      <c r="D224" s="32">
        <f t="shared" si="8"/>
        <v>-5.8322806171886626E-3</v>
      </c>
      <c r="E224" s="32">
        <f t="shared" si="9"/>
        <v>1.2287055114099292E-2</v>
      </c>
      <c r="F224" s="32"/>
    </row>
    <row r="225" spans="1:6">
      <c r="A225" s="40">
        <v>43518</v>
      </c>
      <c r="B225" s="38">
        <v>214.95</v>
      </c>
      <c r="C225" s="42">
        <v>10789.85</v>
      </c>
      <c r="D225" s="32">
        <f t="shared" si="8"/>
        <v>5.8322806171886774E-3</v>
      </c>
      <c r="E225" s="32">
        <f t="shared" si="9"/>
        <v>5.0545280036699341E-3</v>
      </c>
      <c r="F225" s="32"/>
    </row>
    <row r="226" spans="1:6">
      <c r="A226" s="40">
        <v>43521</v>
      </c>
      <c r="B226" s="38">
        <v>214.35</v>
      </c>
      <c r="C226" s="42">
        <v>10791.65</v>
      </c>
      <c r="D226" s="32">
        <f t="shared" si="8"/>
        <v>-2.795249898304401E-3</v>
      </c>
      <c r="E226" s="32">
        <f t="shared" si="9"/>
        <v>1.6680953633189361E-4</v>
      </c>
      <c r="F226" s="32"/>
    </row>
    <row r="227" spans="1:6">
      <c r="A227" s="40">
        <v>43522</v>
      </c>
      <c r="B227" s="38">
        <v>220.15</v>
      </c>
      <c r="C227" s="42">
        <v>10880.1</v>
      </c>
      <c r="D227" s="32">
        <f t="shared" si="8"/>
        <v>2.6698939157776814E-2</v>
      </c>
      <c r="E227" s="32">
        <f t="shared" si="9"/>
        <v>8.1627456131734746E-3</v>
      </c>
      <c r="F227" s="32"/>
    </row>
    <row r="228" spans="1:6">
      <c r="A228" s="40">
        <v>43523</v>
      </c>
      <c r="B228" s="38">
        <v>221.45</v>
      </c>
      <c r="C228" s="42">
        <v>10835.3</v>
      </c>
      <c r="D228" s="32">
        <f t="shared" si="8"/>
        <v>5.8876981674443139E-3</v>
      </c>
      <c r="E228" s="32">
        <f t="shared" si="9"/>
        <v>-4.1261099090206159E-3</v>
      </c>
      <c r="F228" s="32"/>
    </row>
    <row r="229" spans="1:6">
      <c r="A229" s="40">
        <v>43524</v>
      </c>
      <c r="B229" s="38">
        <v>228.3</v>
      </c>
      <c r="C229" s="42">
        <v>10806.65</v>
      </c>
      <c r="D229" s="32">
        <f t="shared" si="8"/>
        <v>3.0463723166542781E-2</v>
      </c>
      <c r="E229" s="32">
        <f t="shared" si="9"/>
        <v>-2.6476372726424741E-3</v>
      </c>
      <c r="F229" s="32"/>
    </row>
    <row r="230" spans="1:6">
      <c r="A230" s="40">
        <v>43525</v>
      </c>
      <c r="B230" s="38">
        <v>232.65</v>
      </c>
      <c r="C230" s="42">
        <v>10792.5</v>
      </c>
      <c r="D230" s="32">
        <f t="shared" si="8"/>
        <v>1.8874624754907587E-2</v>
      </c>
      <c r="E230" s="32">
        <f t="shared" si="9"/>
        <v>-1.3102369328699957E-3</v>
      </c>
      <c r="F230" s="32"/>
    </row>
    <row r="231" spans="1:6">
      <c r="A231" s="40">
        <v>43529</v>
      </c>
      <c r="B231" s="38">
        <v>241.15</v>
      </c>
      <c r="C231" s="42">
        <v>10863.5</v>
      </c>
      <c r="D231" s="32">
        <f t="shared" si="8"/>
        <v>3.5883968224323312E-2</v>
      </c>
      <c r="E231" s="32">
        <f t="shared" si="9"/>
        <v>6.5570977456633371E-3</v>
      </c>
      <c r="F231" s="32"/>
    </row>
    <row r="232" spans="1:6">
      <c r="A232" s="40">
        <v>43530</v>
      </c>
      <c r="B232" s="38">
        <v>242.75</v>
      </c>
      <c r="C232" s="42">
        <v>10987.45</v>
      </c>
      <c r="D232" s="32">
        <f t="shared" si="8"/>
        <v>6.6129606564534742E-3</v>
      </c>
      <c r="E232" s="32">
        <f t="shared" si="9"/>
        <v>1.1345166182071391E-2</v>
      </c>
      <c r="F232" s="32"/>
    </row>
    <row r="233" spans="1:6">
      <c r="A233" s="40">
        <v>43531</v>
      </c>
      <c r="B233" s="38">
        <v>235</v>
      </c>
      <c r="C233" s="42">
        <v>11053</v>
      </c>
      <c r="D233" s="32">
        <f t="shared" si="8"/>
        <v>-3.2446593027275282E-2</v>
      </c>
      <c r="E233" s="32">
        <f t="shared" si="9"/>
        <v>5.9481719535880405E-3</v>
      </c>
      <c r="F233" s="32"/>
    </row>
    <row r="234" spans="1:6">
      <c r="A234" s="40">
        <v>43532</v>
      </c>
      <c r="B234" s="38">
        <v>234.9</v>
      </c>
      <c r="C234" s="42">
        <v>11058.2</v>
      </c>
      <c r="D234" s="32">
        <f t="shared" si="8"/>
        <v>-4.2562247929181995E-4</v>
      </c>
      <c r="E234" s="32">
        <f t="shared" si="9"/>
        <v>4.7034987661157636E-4</v>
      </c>
      <c r="F234" s="32"/>
    </row>
    <row r="235" spans="1:6">
      <c r="A235" s="40">
        <v>43535</v>
      </c>
      <c r="B235" s="38">
        <v>243.4</v>
      </c>
      <c r="C235" s="42">
        <v>11035.4</v>
      </c>
      <c r="D235" s="32">
        <f t="shared" si="8"/>
        <v>3.5546288888559673E-2</v>
      </c>
      <c r="E235" s="32">
        <f t="shared" si="9"/>
        <v>-2.0639468528230618E-3</v>
      </c>
      <c r="F235" s="32"/>
    </row>
    <row r="236" spans="1:6">
      <c r="A236" s="40">
        <v>43536</v>
      </c>
      <c r="B236" s="38">
        <v>242.95</v>
      </c>
      <c r="C236" s="42">
        <v>11168.05</v>
      </c>
      <c r="D236" s="32">
        <f t="shared" si="8"/>
        <v>-1.8505197015148416E-3</v>
      </c>
      <c r="E236" s="32">
        <f t="shared" si="9"/>
        <v>1.1948735734751558E-2</v>
      </c>
      <c r="F236" s="32"/>
    </row>
    <row r="237" spans="1:6">
      <c r="A237" s="40">
        <v>43537</v>
      </c>
      <c r="B237" s="38">
        <v>238.65</v>
      </c>
      <c r="C237" s="42">
        <v>11301.2</v>
      </c>
      <c r="D237" s="32">
        <f t="shared" si="8"/>
        <v>-1.7857617400006347E-2</v>
      </c>
      <c r="E237" s="32">
        <f t="shared" si="9"/>
        <v>1.1851891682945155E-2</v>
      </c>
      <c r="F237" s="32"/>
    </row>
    <row r="238" spans="1:6">
      <c r="A238" s="40">
        <v>43538</v>
      </c>
      <c r="B238" s="38">
        <v>243.2</v>
      </c>
      <c r="C238" s="42">
        <v>11341.7</v>
      </c>
      <c r="D238" s="32">
        <f t="shared" si="8"/>
        <v>1.8886106640106325E-2</v>
      </c>
      <c r="E238" s="32">
        <f t="shared" si="9"/>
        <v>3.5772841102276773E-3</v>
      </c>
      <c r="F238" s="32"/>
    </row>
    <row r="239" spans="1:6">
      <c r="A239" s="40">
        <v>43539</v>
      </c>
      <c r="B239" s="38">
        <v>244.35</v>
      </c>
      <c r="C239" s="42">
        <v>11343.25</v>
      </c>
      <c r="D239" s="32">
        <f t="shared" si="8"/>
        <v>4.7174736241519088E-3</v>
      </c>
      <c r="E239" s="32">
        <f t="shared" si="9"/>
        <v>1.3665447818145347E-4</v>
      </c>
      <c r="F239" s="32"/>
    </row>
    <row r="240" spans="1:6">
      <c r="A240" s="40">
        <v>43542</v>
      </c>
      <c r="B240" s="38">
        <v>244.2</v>
      </c>
      <c r="C240" s="42">
        <v>11426.85</v>
      </c>
      <c r="D240" s="32">
        <f t="shared" si="8"/>
        <v>-6.1406203955952077E-4</v>
      </c>
      <c r="E240" s="32">
        <f t="shared" si="9"/>
        <v>7.3429959147711344E-3</v>
      </c>
      <c r="F240" s="32"/>
    </row>
    <row r="241" spans="1:6">
      <c r="A241" s="40">
        <v>43543</v>
      </c>
      <c r="B241" s="38">
        <v>242.9</v>
      </c>
      <c r="C241" s="42">
        <v>11462.2</v>
      </c>
      <c r="D241" s="32">
        <f t="shared" si="8"/>
        <v>-5.3377256684773965E-3</v>
      </c>
      <c r="E241" s="32">
        <f t="shared" si="9"/>
        <v>3.0888156656173325E-3</v>
      </c>
      <c r="F241" s="32"/>
    </row>
    <row r="242" spans="1:6">
      <c r="A242" s="40">
        <v>43544</v>
      </c>
      <c r="B242" s="38">
        <v>237</v>
      </c>
      <c r="C242" s="42">
        <v>11532.4</v>
      </c>
      <c r="D242" s="32">
        <f t="shared" si="8"/>
        <v>-2.4589694872995626E-2</v>
      </c>
      <c r="E242" s="32">
        <f t="shared" si="9"/>
        <v>6.1058003263835944E-3</v>
      </c>
      <c r="F242" s="32"/>
    </row>
    <row r="243" spans="1:6">
      <c r="A243" s="40">
        <v>43546</v>
      </c>
      <c r="B243" s="38">
        <v>231.95</v>
      </c>
      <c r="C243" s="42">
        <v>11521.05</v>
      </c>
      <c r="D243" s="32">
        <f t="shared" si="8"/>
        <v>-2.1538309937378545E-2</v>
      </c>
      <c r="E243" s="32">
        <f t="shared" si="9"/>
        <v>-9.8466831793539802E-4</v>
      </c>
      <c r="F243" s="32"/>
    </row>
    <row r="244" spans="1:6">
      <c r="A244" s="40">
        <v>43549</v>
      </c>
      <c r="B244" s="38">
        <v>237.2</v>
      </c>
      <c r="C244" s="42">
        <v>11456.9</v>
      </c>
      <c r="D244" s="32">
        <f t="shared" si="8"/>
        <v>2.2381835925817776E-2</v>
      </c>
      <c r="E244" s="32">
        <f t="shared" si="9"/>
        <v>-5.5836283625349536E-3</v>
      </c>
      <c r="F244" s="32"/>
    </row>
    <row r="245" spans="1:6">
      <c r="A245" s="40">
        <v>43550</v>
      </c>
      <c r="B245" s="38">
        <v>236.45</v>
      </c>
      <c r="C245" s="42">
        <v>11354.25</v>
      </c>
      <c r="D245" s="32">
        <f t="shared" si="8"/>
        <v>-3.166898033685573E-3</v>
      </c>
      <c r="E245" s="32">
        <f t="shared" si="9"/>
        <v>-9.0000454070535869E-3</v>
      </c>
      <c r="F245" s="32"/>
    </row>
    <row r="246" spans="1:6">
      <c r="A246" s="40">
        <v>43551</v>
      </c>
      <c r="B246" s="38">
        <v>234.45</v>
      </c>
      <c r="C246" s="42">
        <v>11483.25</v>
      </c>
      <c r="D246" s="32">
        <f t="shared" si="8"/>
        <v>-8.494423554289485E-3</v>
      </c>
      <c r="E246" s="32">
        <f t="shared" si="9"/>
        <v>1.1297328693216403E-2</v>
      </c>
      <c r="F246" s="32"/>
    </row>
    <row r="247" spans="1:6">
      <c r="A247" s="40">
        <v>43552</v>
      </c>
      <c r="B247" s="38">
        <v>236.1</v>
      </c>
      <c r="C247" s="42">
        <v>11445.05</v>
      </c>
      <c r="D247" s="32">
        <f t="shared" si="8"/>
        <v>7.0130985558719003E-3</v>
      </c>
      <c r="E247" s="32">
        <f t="shared" si="9"/>
        <v>-3.3321297562249825E-3</v>
      </c>
      <c r="F247" s="32"/>
    </row>
    <row r="248" spans="1:6">
      <c r="A248" s="40">
        <v>43553</v>
      </c>
      <c r="B248" s="38">
        <v>237.2</v>
      </c>
      <c r="C248" s="42">
        <v>11570</v>
      </c>
      <c r="D248" s="32">
        <f t="shared" si="8"/>
        <v>4.6482230321030727E-3</v>
      </c>
      <c r="E248" s="32">
        <f t="shared" si="9"/>
        <v>1.085821909063313E-2</v>
      </c>
      <c r="F248" s="32"/>
    </row>
    <row r="249" spans="1:6">
      <c r="A249" s="40">
        <v>43556</v>
      </c>
      <c r="B249" s="38">
        <v>236.4</v>
      </c>
      <c r="C249" s="42">
        <v>11669.15</v>
      </c>
      <c r="D249" s="32">
        <f t="shared" si="8"/>
        <v>-3.3783815916271949E-3</v>
      </c>
      <c r="E249" s="32">
        <f t="shared" si="9"/>
        <v>8.5330661077085198E-3</v>
      </c>
      <c r="F249" s="32"/>
    </row>
    <row r="250" spans="1:6">
      <c r="A250" s="40">
        <v>43557</v>
      </c>
      <c r="B250" s="38">
        <v>236.4</v>
      </c>
      <c r="C250" s="42">
        <v>11713.2</v>
      </c>
      <c r="D250" s="32">
        <f t="shared" si="8"/>
        <v>0</v>
      </c>
      <c r="E250" s="32">
        <f t="shared" si="9"/>
        <v>3.7678036734890082E-3</v>
      </c>
      <c r="F250" s="32"/>
    </row>
    <row r="251" spans="1:6">
      <c r="A251" s="40">
        <v>43558</v>
      </c>
      <c r="B251" s="38">
        <v>234.1</v>
      </c>
      <c r="C251" s="42">
        <v>11643.95</v>
      </c>
      <c r="D251" s="32">
        <f t="shared" si="8"/>
        <v>-9.7769110350781462E-3</v>
      </c>
      <c r="E251" s="32">
        <f t="shared" si="9"/>
        <v>-5.9296791696504684E-3</v>
      </c>
      <c r="F251" s="32"/>
    </row>
    <row r="252" spans="1:6">
      <c r="A252" s="40">
        <v>43559</v>
      </c>
      <c r="B252" s="38">
        <v>234.8</v>
      </c>
      <c r="C252" s="42">
        <v>11598</v>
      </c>
      <c r="D252" s="32">
        <f t="shared" si="8"/>
        <v>2.9857134570764501E-3</v>
      </c>
      <c r="E252" s="32">
        <f t="shared" si="9"/>
        <v>-3.9540623628834554E-3</v>
      </c>
      <c r="F252" s="32"/>
    </row>
    <row r="253" spans="1:6">
      <c r="A253" s="40">
        <v>43560</v>
      </c>
      <c r="B253" s="38">
        <v>234.7</v>
      </c>
      <c r="C253" s="42">
        <v>11665.95</v>
      </c>
      <c r="D253" s="32">
        <f t="shared" si="8"/>
        <v>-4.2598509696363713E-4</v>
      </c>
      <c r="E253" s="32">
        <f t="shared" si="9"/>
        <v>5.8416729088147249E-3</v>
      </c>
      <c r="F253" s="32"/>
    </row>
    <row r="254" spans="1:6">
      <c r="A254" s="40">
        <v>43563</v>
      </c>
      <c r="B254" s="38">
        <v>232.95</v>
      </c>
      <c r="C254" s="42">
        <v>11604.5</v>
      </c>
      <c r="D254" s="32">
        <f t="shared" si="8"/>
        <v>-7.4842645941720189E-3</v>
      </c>
      <c r="E254" s="32">
        <f t="shared" si="9"/>
        <v>-5.2813884420512712E-3</v>
      </c>
      <c r="F254" s="32"/>
    </row>
    <row r="255" spans="1:6">
      <c r="A255" s="40">
        <v>43564</v>
      </c>
      <c r="B255" s="38">
        <v>238.4</v>
      </c>
      <c r="C255" s="42">
        <v>11671.95</v>
      </c>
      <c r="D255" s="32">
        <f t="shared" si="8"/>
        <v>2.3126096928388962E-2</v>
      </c>
      <c r="E255" s="32">
        <f t="shared" si="9"/>
        <v>5.7955735342997616E-3</v>
      </c>
      <c r="F255" s="32"/>
    </row>
    <row r="256" spans="1:6">
      <c r="A256" s="40">
        <v>43565</v>
      </c>
      <c r="B256" s="38">
        <v>240.05</v>
      </c>
      <c r="C256" s="42">
        <v>11584.3</v>
      </c>
      <c r="D256" s="32">
        <f t="shared" si="8"/>
        <v>6.8972997857546306E-3</v>
      </c>
      <c r="E256" s="32">
        <f t="shared" si="9"/>
        <v>-7.5377943572383106E-3</v>
      </c>
      <c r="F256" s="32"/>
    </row>
    <row r="257" spans="1:6">
      <c r="A257" s="40">
        <v>43566</v>
      </c>
      <c r="B257" s="38">
        <v>240.95</v>
      </c>
      <c r="C257" s="42">
        <v>11596.7</v>
      </c>
      <c r="D257" s="32">
        <f t="shared" si="8"/>
        <v>3.7422081093922686E-3</v>
      </c>
      <c r="E257" s="32">
        <f t="shared" si="9"/>
        <v>1.0698417827284545E-3</v>
      </c>
      <c r="F257" s="32"/>
    </row>
    <row r="258" spans="1:6">
      <c r="A258" s="40">
        <v>43567</v>
      </c>
      <c r="B258" s="38">
        <v>240.8</v>
      </c>
      <c r="C258" s="42">
        <v>11643.45</v>
      </c>
      <c r="D258" s="32">
        <f t="shared" si="8"/>
        <v>-6.2272965167569445E-4</v>
      </c>
      <c r="E258" s="32">
        <f t="shared" si="9"/>
        <v>4.0232152597085759E-3</v>
      </c>
      <c r="F258" s="32"/>
    </row>
    <row r="259" spans="1:6">
      <c r="A259" s="40">
        <v>43570</v>
      </c>
      <c r="B259" s="38">
        <v>250</v>
      </c>
      <c r="C259" s="42">
        <v>11690.35</v>
      </c>
      <c r="D259" s="32">
        <f t="shared" si="8"/>
        <v>3.7494204427580433E-2</v>
      </c>
      <c r="E259" s="32">
        <f t="shared" si="9"/>
        <v>4.01992501503014E-3</v>
      </c>
      <c r="F259" s="32"/>
    </row>
    <row r="260" spans="1:6">
      <c r="A260" s="40">
        <v>43571</v>
      </c>
      <c r="B260" s="38">
        <v>251.6</v>
      </c>
      <c r="C260" s="42">
        <v>11787.15</v>
      </c>
      <c r="D260" s="32">
        <f t="shared" ref="D260:D323" si="10">LN(B260/B259)</f>
        <v>6.3796069640389879E-3</v>
      </c>
      <c r="E260" s="32">
        <f t="shared" ref="E260:E323" si="11">LN(C260/C259)</f>
        <v>8.2462398923668495E-3</v>
      </c>
      <c r="F260" s="32"/>
    </row>
    <row r="261" spans="1:6">
      <c r="A261" s="40">
        <v>43573</v>
      </c>
      <c r="B261" s="38">
        <v>251.45</v>
      </c>
      <c r="C261" s="42">
        <v>11752.8</v>
      </c>
      <c r="D261" s="32">
        <f t="shared" si="10"/>
        <v>-5.9636220831173561E-4</v>
      </c>
      <c r="E261" s="32">
        <f t="shared" si="11"/>
        <v>-2.9184449738277464E-3</v>
      </c>
      <c r="F261" s="32"/>
    </row>
    <row r="262" spans="1:6">
      <c r="A262" s="40">
        <v>43577</v>
      </c>
      <c r="B262" s="38">
        <v>252.05</v>
      </c>
      <c r="C262" s="42">
        <v>11594.45</v>
      </c>
      <c r="D262" s="32">
        <f t="shared" si="10"/>
        <v>2.3833179106661773E-3</v>
      </c>
      <c r="E262" s="32">
        <f t="shared" si="11"/>
        <v>-1.3564974730520374E-2</v>
      </c>
      <c r="F262" s="32"/>
    </row>
    <row r="263" spans="1:6">
      <c r="A263" s="40">
        <v>43578</v>
      </c>
      <c r="B263" s="38">
        <v>255.5</v>
      </c>
      <c r="C263" s="42">
        <v>11575.95</v>
      </c>
      <c r="D263" s="32">
        <f t="shared" si="10"/>
        <v>1.3594929115119295E-2</v>
      </c>
      <c r="E263" s="32">
        <f t="shared" si="11"/>
        <v>-1.5968653049767416E-3</v>
      </c>
      <c r="F263" s="32"/>
    </row>
    <row r="264" spans="1:6">
      <c r="A264" s="40">
        <v>43579</v>
      </c>
      <c r="B264" s="38">
        <v>254</v>
      </c>
      <c r="C264" s="42">
        <v>11726.15</v>
      </c>
      <c r="D264" s="32">
        <f t="shared" si="10"/>
        <v>-5.8881426252225975E-3</v>
      </c>
      <c r="E264" s="32">
        <f t="shared" si="11"/>
        <v>1.2891720507584971E-2</v>
      </c>
      <c r="F264" s="32"/>
    </row>
    <row r="265" spans="1:6">
      <c r="A265" s="40">
        <v>43580</v>
      </c>
      <c r="B265" s="38">
        <v>251.65</v>
      </c>
      <c r="C265" s="42">
        <v>11641.8</v>
      </c>
      <c r="D265" s="32">
        <f t="shared" si="10"/>
        <v>-9.2950337961675202E-3</v>
      </c>
      <c r="E265" s="32">
        <f t="shared" si="11"/>
        <v>-7.2193210230233834E-3</v>
      </c>
      <c r="F265" s="32"/>
    </row>
    <row r="266" spans="1:6">
      <c r="A266" s="40">
        <v>43581</v>
      </c>
      <c r="B266" s="38">
        <v>250.5</v>
      </c>
      <c r="C266" s="42">
        <v>11754.65</v>
      </c>
      <c r="D266" s="32">
        <f t="shared" si="10"/>
        <v>-4.5803126974495135E-3</v>
      </c>
      <c r="E266" s="32">
        <f t="shared" si="11"/>
        <v>9.6468374616017465E-3</v>
      </c>
      <c r="F266" s="32"/>
    </row>
    <row r="267" spans="1:6">
      <c r="A267" s="40">
        <v>43585</v>
      </c>
      <c r="B267" s="38">
        <v>252.15</v>
      </c>
      <c r="C267" s="42">
        <v>11748.15</v>
      </c>
      <c r="D267" s="32">
        <f t="shared" si="10"/>
        <v>6.5652279978148792E-3</v>
      </c>
      <c r="E267" s="32">
        <f t="shared" si="11"/>
        <v>-5.531255991390112E-4</v>
      </c>
      <c r="F267" s="32"/>
    </row>
    <row r="268" spans="1:6">
      <c r="A268" s="40">
        <v>43587</v>
      </c>
      <c r="B268" s="38">
        <v>252.35</v>
      </c>
      <c r="C268" s="42">
        <v>11724.75</v>
      </c>
      <c r="D268" s="32">
        <f t="shared" si="10"/>
        <v>7.9286426353695084E-4</v>
      </c>
      <c r="E268" s="32">
        <f t="shared" si="11"/>
        <v>-1.9937892422010914E-3</v>
      </c>
      <c r="F268" s="32"/>
    </row>
    <row r="269" spans="1:6">
      <c r="A269" s="40">
        <v>43588</v>
      </c>
      <c r="B269" s="38">
        <v>252.1</v>
      </c>
      <c r="C269" s="42">
        <v>11712.25</v>
      </c>
      <c r="D269" s="32">
        <f t="shared" si="10"/>
        <v>-9.9117859239727804E-4</v>
      </c>
      <c r="E269" s="32">
        <f t="shared" si="11"/>
        <v>-1.0666895238500144E-3</v>
      </c>
      <c r="F269" s="32"/>
    </row>
    <row r="270" spans="1:6">
      <c r="A270" s="40">
        <v>43591</v>
      </c>
      <c r="B270" s="38">
        <v>251.35</v>
      </c>
      <c r="C270" s="42">
        <v>11598.25</v>
      </c>
      <c r="D270" s="32">
        <f t="shared" si="10"/>
        <v>-2.9794440552899132E-3</v>
      </c>
      <c r="E270" s="32">
        <f t="shared" si="11"/>
        <v>-9.7810779570294496E-3</v>
      </c>
      <c r="F270" s="32"/>
    </row>
    <row r="271" spans="1:6">
      <c r="A271" s="40">
        <v>43592</v>
      </c>
      <c r="B271" s="38">
        <v>248.8</v>
      </c>
      <c r="C271" s="42">
        <v>11497.9</v>
      </c>
      <c r="D271" s="32">
        <f t="shared" si="10"/>
        <v>-1.0197029273559819E-2</v>
      </c>
      <c r="E271" s="32">
        <f t="shared" si="11"/>
        <v>-8.6898146639726396E-3</v>
      </c>
      <c r="F271" s="32"/>
    </row>
    <row r="272" spans="1:6">
      <c r="A272" s="40">
        <v>43593</v>
      </c>
      <c r="B272" s="38">
        <v>249.1</v>
      </c>
      <c r="C272" s="42">
        <v>11359.45</v>
      </c>
      <c r="D272" s="32">
        <f t="shared" si="10"/>
        <v>1.2050614031103742E-3</v>
      </c>
      <c r="E272" s="32">
        <f t="shared" si="11"/>
        <v>-1.2114413370574466E-2</v>
      </c>
      <c r="F272" s="32"/>
    </row>
    <row r="273" spans="1:6">
      <c r="A273" s="40">
        <v>43594</v>
      </c>
      <c r="B273" s="38">
        <v>242.3</v>
      </c>
      <c r="C273" s="42">
        <v>11301.8</v>
      </c>
      <c r="D273" s="32">
        <f t="shared" si="10"/>
        <v>-2.767779444565464E-2</v>
      </c>
      <c r="E273" s="32">
        <f t="shared" si="11"/>
        <v>-5.087991559915908E-3</v>
      </c>
      <c r="F273" s="32"/>
    </row>
    <row r="274" spans="1:6">
      <c r="A274" s="40">
        <v>43595</v>
      </c>
      <c r="B274" s="38">
        <v>241.25</v>
      </c>
      <c r="C274" s="42">
        <v>11278.9</v>
      </c>
      <c r="D274" s="32">
        <f t="shared" si="10"/>
        <v>-4.3428876033848119E-3</v>
      </c>
      <c r="E274" s="32">
        <f t="shared" si="11"/>
        <v>-2.0282814838106025E-3</v>
      </c>
      <c r="F274" s="32"/>
    </row>
    <row r="275" spans="1:6">
      <c r="A275" s="40">
        <v>43598</v>
      </c>
      <c r="B275" s="38">
        <v>242.1</v>
      </c>
      <c r="C275" s="42">
        <v>11148.2</v>
      </c>
      <c r="D275" s="32">
        <f t="shared" si="10"/>
        <v>3.5171237249174833E-3</v>
      </c>
      <c r="E275" s="32">
        <f t="shared" si="11"/>
        <v>-1.1655673687732526E-2</v>
      </c>
      <c r="F275" s="32"/>
    </row>
    <row r="276" spans="1:6">
      <c r="A276" s="40">
        <v>43599</v>
      </c>
      <c r="B276" s="38">
        <v>241.8</v>
      </c>
      <c r="C276" s="42">
        <v>11222.05</v>
      </c>
      <c r="D276" s="32">
        <f t="shared" si="10"/>
        <v>-1.2399257633204362E-3</v>
      </c>
      <c r="E276" s="32">
        <f t="shared" si="11"/>
        <v>6.6025429561064782E-3</v>
      </c>
      <c r="F276" s="32"/>
    </row>
    <row r="277" spans="1:6">
      <c r="A277" s="40">
        <v>43600</v>
      </c>
      <c r="B277" s="38">
        <v>235.1</v>
      </c>
      <c r="C277" s="42">
        <v>11157</v>
      </c>
      <c r="D277" s="32">
        <f t="shared" si="10"/>
        <v>-2.809998263466857E-2</v>
      </c>
      <c r="E277" s="32">
        <f t="shared" si="11"/>
        <v>-5.8134892415845994E-3</v>
      </c>
      <c r="F277" s="32"/>
    </row>
    <row r="278" spans="1:6">
      <c r="A278" s="40">
        <v>43601</v>
      </c>
      <c r="B278" s="38">
        <v>232.15</v>
      </c>
      <c r="C278" s="42">
        <v>11257.1</v>
      </c>
      <c r="D278" s="32">
        <f t="shared" si="10"/>
        <v>-1.2627241080093022E-2</v>
      </c>
      <c r="E278" s="32">
        <f t="shared" si="11"/>
        <v>8.9319370836315384E-3</v>
      </c>
      <c r="F278" s="32"/>
    </row>
    <row r="279" spans="1:6">
      <c r="A279" s="40">
        <v>43602</v>
      </c>
      <c r="B279" s="38">
        <v>236.15</v>
      </c>
      <c r="C279" s="42">
        <v>11407.15</v>
      </c>
      <c r="D279" s="32">
        <f t="shared" si="10"/>
        <v>1.7083481876195426E-2</v>
      </c>
      <c r="E279" s="32">
        <f t="shared" si="11"/>
        <v>1.324131108491434E-2</v>
      </c>
      <c r="F279" s="32"/>
    </row>
    <row r="280" spans="1:6">
      <c r="A280" s="40">
        <v>43605</v>
      </c>
      <c r="B280" s="38">
        <v>237.7</v>
      </c>
      <c r="C280" s="42">
        <v>11828.25</v>
      </c>
      <c r="D280" s="32">
        <f t="shared" si="10"/>
        <v>6.5421780240219928E-3</v>
      </c>
      <c r="E280" s="32">
        <f t="shared" si="11"/>
        <v>3.6250386274051208E-2</v>
      </c>
      <c r="F280" s="32"/>
    </row>
    <row r="281" spans="1:6">
      <c r="A281" s="40">
        <v>43606</v>
      </c>
      <c r="B281" s="38">
        <v>237.2</v>
      </c>
      <c r="C281" s="42">
        <v>11709.1</v>
      </c>
      <c r="D281" s="32">
        <f t="shared" si="10"/>
        <v>-2.1057072425778867E-3</v>
      </c>
      <c r="E281" s="32">
        <f t="shared" si="11"/>
        <v>-1.012442078454291E-2</v>
      </c>
      <c r="F281" s="32"/>
    </row>
    <row r="282" spans="1:6">
      <c r="A282" s="40">
        <v>43607</v>
      </c>
      <c r="B282" s="38">
        <v>241.25</v>
      </c>
      <c r="C282" s="42">
        <v>11737.9</v>
      </c>
      <c r="D282" s="32">
        <f t="shared" si="10"/>
        <v>1.6930073095525036E-2</v>
      </c>
      <c r="E282" s="32">
        <f t="shared" si="11"/>
        <v>2.4566054918568484E-3</v>
      </c>
      <c r="F282" s="32"/>
    </row>
    <row r="283" spans="1:6">
      <c r="A283" s="40">
        <v>43608</v>
      </c>
      <c r="B283" s="38">
        <v>244.15</v>
      </c>
      <c r="C283" s="42">
        <v>11657.05</v>
      </c>
      <c r="D283" s="32">
        <f t="shared" si="10"/>
        <v>1.1949050288574025E-2</v>
      </c>
      <c r="E283" s="32">
        <f t="shared" si="11"/>
        <v>-6.9117755642064951E-3</v>
      </c>
      <c r="F283" s="32"/>
    </row>
    <row r="284" spans="1:6">
      <c r="A284" s="40">
        <v>43612</v>
      </c>
      <c r="B284" s="38">
        <v>244.1</v>
      </c>
      <c r="C284" s="42">
        <v>11924.75</v>
      </c>
      <c r="D284" s="32">
        <f t="shared" si="10"/>
        <v>-2.0481310875491418E-4</v>
      </c>
      <c r="E284" s="32">
        <f t="shared" si="11"/>
        <v>2.2704924997315381E-2</v>
      </c>
      <c r="F284" s="32"/>
    </row>
    <row r="285" spans="1:6">
      <c r="A285" s="40">
        <v>43613</v>
      </c>
      <c r="B285" s="38">
        <v>250.7</v>
      </c>
      <c r="C285" s="42">
        <v>11928.75</v>
      </c>
      <c r="D285" s="32">
        <f t="shared" si="10"/>
        <v>2.667902776533327E-2</v>
      </c>
      <c r="E285" s="32">
        <f t="shared" si="11"/>
        <v>3.3538055526396364E-4</v>
      </c>
      <c r="F285" s="32"/>
    </row>
    <row r="286" spans="1:6">
      <c r="A286" s="40">
        <v>43614</v>
      </c>
      <c r="B286" s="38">
        <v>250.7</v>
      </c>
      <c r="C286" s="42">
        <v>11861.1</v>
      </c>
      <c r="D286" s="32">
        <f t="shared" si="10"/>
        <v>0</v>
      </c>
      <c r="E286" s="32">
        <f t="shared" si="11"/>
        <v>-5.6873147454005899E-3</v>
      </c>
      <c r="F286" s="32"/>
    </row>
    <row r="287" spans="1:6">
      <c r="A287" s="40">
        <v>43615</v>
      </c>
      <c r="B287" s="38">
        <v>252.95</v>
      </c>
      <c r="C287" s="42">
        <v>11945.9</v>
      </c>
      <c r="D287" s="32">
        <f t="shared" si="10"/>
        <v>8.9348355736974683E-3</v>
      </c>
      <c r="E287" s="32">
        <f t="shared" si="11"/>
        <v>7.123985268305006E-3</v>
      </c>
      <c r="F287" s="32"/>
    </row>
    <row r="288" spans="1:6">
      <c r="A288" s="40">
        <v>43616</v>
      </c>
      <c r="B288" s="38">
        <v>253.5</v>
      </c>
      <c r="C288" s="42">
        <v>11922.8</v>
      </c>
      <c r="D288" s="32">
        <f t="shared" si="10"/>
        <v>2.1719822932927059E-3</v>
      </c>
      <c r="E288" s="32">
        <f t="shared" si="11"/>
        <v>-1.9355898906960182E-3</v>
      </c>
      <c r="F288" s="32"/>
    </row>
    <row r="289" spans="1:6">
      <c r="A289" s="40">
        <v>43619</v>
      </c>
      <c r="B289" s="38">
        <v>260.89999999999998</v>
      </c>
      <c r="C289" s="42">
        <v>12088.55</v>
      </c>
      <c r="D289" s="32">
        <f t="shared" si="10"/>
        <v>2.8773369111444909E-2</v>
      </c>
      <c r="E289" s="32">
        <f t="shared" si="11"/>
        <v>1.3806190222918157E-2</v>
      </c>
      <c r="F289" s="32"/>
    </row>
    <row r="290" spans="1:6">
      <c r="A290" s="40">
        <v>43620</v>
      </c>
      <c r="B290" s="38">
        <v>263.39999999999998</v>
      </c>
      <c r="C290" s="42">
        <v>12021.65</v>
      </c>
      <c r="D290" s="32">
        <f t="shared" si="10"/>
        <v>9.5365971664979083E-3</v>
      </c>
      <c r="E290" s="32">
        <f t="shared" si="11"/>
        <v>-5.5495327035804771E-3</v>
      </c>
      <c r="F290" s="32"/>
    </row>
    <row r="291" spans="1:6">
      <c r="A291" s="40">
        <v>43622</v>
      </c>
      <c r="B291" s="38">
        <v>269.14999999999998</v>
      </c>
      <c r="C291" s="42">
        <v>11843.75</v>
      </c>
      <c r="D291" s="32">
        <f t="shared" si="10"/>
        <v>2.1595055697785717E-2</v>
      </c>
      <c r="E291" s="32">
        <f t="shared" si="11"/>
        <v>-1.4908888618172916E-2</v>
      </c>
      <c r="F291" s="32"/>
    </row>
    <row r="292" spans="1:6">
      <c r="A292" s="40">
        <v>43623</v>
      </c>
      <c r="B292" s="38">
        <v>265.55</v>
      </c>
      <c r="C292" s="42">
        <v>11870.65</v>
      </c>
      <c r="D292" s="32">
        <f t="shared" si="10"/>
        <v>-1.3465698138557943E-2</v>
      </c>
      <c r="E292" s="32">
        <f t="shared" si="11"/>
        <v>2.2686647385131591E-3</v>
      </c>
      <c r="F292" s="32"/>
    </row>
    <row r="293" spans="1:6">
      <c r="A293" s="40">
        <v>43626</v>
      </c>
      <c r="B293" s="38">
        <v>259.3</v>
      </c>
      <c r="C293" s="42">
        <v>11922.7</v>
      </c>
      <c r="D293" s="32">
        <f t="shared" si="10"/>
        <v>-2.3817454323789466E-2</v>
      </c>
      <c r="E293" s="32">
        <f t="shared" si="11"/>
        <v>4.3751790335728605E-3</v>
      </c>
      <c r="F293" s="32"/>
    </row>
    <row r="294" spans="1:6">
      <c r="A294" s="40">
        <v>43627</v>
      </c>
      <c r="B294" s="38">
        <v>258.75</v>
      </c>
      <c r="C294" s="42">
        <v>11965.6</v>
      </c>
      <c r="D294" s="32">
        <f t="shared" si="10"/>
        <v>-2.1233479650399323E-3</v>
      </c>
      <c r="E294" s="32">
        <f t="shared" si="11"/>
        <v>3.5917203081940467E-3</v>
      </c>
      <c r="F294" s="32"/>
    </row>
    <row r="295" spans="1:6">
      <c r="A295" s="40">
        <v>43628</v>
      </c>
      <c r="B295" s="38">
        <v>257</v>
      </c>
      <c r="C295" s="42">
        <v>11906.2</v>
      </c>
      <c r="D295" s="32">
        <f t="shared" si="10"/>
        <v>-6.7862596843590167E-3</v>
      </c>
      <c r="E295" s="32">
        <f t="shared" si="11"/>
        <v>-4.9765935198887315E-3</v>
      </c>
      <c r="F295" s="32"/>
    </row>
    <row r="296" spans="1:6">
      <c r="A296" s="40">
        <v>43629</v>
      </c>
      <c r="B296" s="38">
        <v>255.6</v>
      </c>
      <c r="C296" s="42">
        <v>11914.05</v>
      </c>
      <c r="D296" s="32">
        <f t="shared" si="10"/>
        <v>-5.4623623918400397E-3</v>
      </c>
      <c r="E296" s="32">
        <f t="shared" si="11"/>
        <v>6.5910309792557972E-4</v>
      </c>
      <c r="F296" s="32"/>
    </row>
    <row r="297" spans="1:6">
      <c r="A297" s="40">
        <v>43630</v>
      </c>
      <c r="B297" s="38">
        <v>255.15</v>
      </c>
      <c r="C297" s="42">
        <v>11823.3</v>
      </c>
      <c r="D297" s="32">
        <f t="shared" si="10"/>
        <v>-1.7621149933992209E-3</v>
      </c>
      <c r="E297" s="32">
        <f t="shared" si="11"/>
        <v>-7.6462151114719259E-3</v>
      </c>
      <c r="F297" s="32"/>
    </row>
    <row r="298" spans="1:6">
      <c r="A298" s="40">
        <v>43633</v>
      </c>
      <c r="B298" s="38">
        <v>255.3</v>
      </c>
      <c r="C298" s="42">
        <v>11672.15</v>
      </c>
      <c r="D298" s="32">
        <f t="shared" si="10"/>
        <v>5.8771673745766401E-4</v>
      </c>
      <c r="E298" s="32">
        <f t="shared" si="11"/>
        <v>-1.2866498423645151E-2</v>
      </c>
      <c r="F298" s="32"/>
    </row>
    <row r="299" spans="1:6">
      <c r="A299" s="40">
        <v>43634</v>
      </c>
      <c r="B299" s="38">
        <v>260.35000000000002</v>
      </c>
      <c r="C299" s="42">
        <v>11691.5</v>
      </c>
      <c r="D299" s="32">
        <f t="shared" si="10"/>
        <v>1.9587555361470076E-2</v>
      </c>
      <c r="E299" s="32">
        <f t="shared" si="11"/>
        <v>1.6564196454115262E-3</v>
      </c>
      <c r="F299" s="32"/>
    </row>
    <row r="300" spans="1:6">
      <c r="A300" s="40">
        <v>43635</v>
      </c>
      <c r="B300" s="38">
        <v>257.05</v>
      </c>
      <c r="C300" s="42">
        <v>11691.45</v>
      </c>
      <c r="D300" s="32">
        <f t="shared" si="10"/>
        <v>-1.2756261107394471E-2</v>
      </c>
      <c r="E300" s="32">
        <f t="shared" si="11"/>
        <v>-4.2766203578887255E-6</v>
      </c>
      <c r="F300" s="32"/>
    </row>
    <row r="301" spans="1:6">
      <c r="A301" s="40">
        <v>43636</v>
      </c>
      <c r="B301" s="38">
        <v>260.35000000000002</v>
      </c>
      <c r="C301" s="42">
        <v>11831.75</v>
      </c>
      <c r="D301" s="32">
        <f t="shared" si="10"/>
        <v>1.2756261107394359E-2</v>
      </c>
      <c r="E301" s="32">
        <f t="shared" si="11"/>
        <v>1.1928790613010498E-2</v>
      </c>
      <c r="F301" s="32"/>
    </row>
    <row r="302" spans="1:6">
      <c r="A302" s="40">
        <v>43637</v>
      </c>
      <c r="B302" s="38">
        <v>254.25</v>
      </c>
      <c r="C302" s="42">
        <v>11724.1</v>
      </c>
      <c r="D302" s="32">
        <f t="shared" si="10"/>
        <v>-2.3708844680238806E-2</v>
      </c>
      <c r="E302" s="32">
        <f t="shared" si="11"/>
        <v>-9.1400437195816482E-3</v>
      </c>
      <c r="F302" s="32"/>
    </row>
    <row r="303" spans="1:6">
      <c r="A303" s="40">
        <v>43640</v>
      </c>
      <c r="B303" s="38">
        <v>256.75</v>
      </c>
      <c r="C303" s="42">
        <v>11699.65</v>
      </c>
      <c r="D303" s="32">
        <f t="shared" si="10"/>
        <v>9.7848138799982703E-3</v>
      </c>
      <c r="E303" s="32">
        <f t="shared" si="11"/>
        <v>-2.0876254980344709E-3</v>
      </c>
      <c r="F303" s="32"/>
    </row>
    <row r="304" spans="1:6">
      <c r="A304" s="40">
        <v>43641</v>
      </c>
      <c r="B304" s="38">
        <v>258.35000000000002</v>
      </c>
      <c r="C304" s="42">
        <v>11796.45</v>
      </c>
      <c r="D304" s="32">
        <f t="shared" si="10"/>
        <v>6.2124059245261066E-3</v>
      </c>
      <c r="E304" s="32">
        <f t="shared" si="11"/>
        <v>8.2397119239697916E-3</v>
      </c>
      <c r="F304" s="32"/>
    </row>
    <row r="305" spans="1:6">
      <c r="A305" s="40">
        <v>43642</v>
      </c>
      <c r="B305" s="38">
        <v>260.3</v>
      </c>
      <c r="C305" s="42">
        <v>11847.55</v>
      </c>
      <c r="D305" s="32">
        <f t="shared" si="10"/>
        <v>7.5195572673259605E-3</v>
      </c>
      <c r="E305" s="32">
        <f t="shared" si="11"/>
        <v>4.3224564000250336E-3</v>
      </c>
      <c r="F305" s="32"/>
    </row>
    <row r="306" spans="1:6">
      <c r="A306" s="40">
        <v>43643</v>
      </c>
      <c r="B306" s="38">
        <v>259.39999999999998</v>
      </c>
      <c r="C306" s="42">
        <v>11841.55</v>
      </c>
      <c r="D306" s="32">
        <f t="shared" si="10"/>
        <v>-3.4635401181763322E-3</v>
      </c>
      <c r="E306" s="32">
        <f t="shared" si="11"/>
        <v>-5.0656210056963325E-4</v>
      </c>
      <c r="F306" s="32"/>
    </row>
    <row r="307" spans="1:6">
      <c r="A307" s="40">
        <v>43647</v>
      </c>
      <c r="B307" s="38">
        <v>249.25</v>
      </c>
      <c r="C307" s="42">
        <v>11865.6</v>
      </c>
      <c r="D307" s="32">
        <f t="shared" si="10"/>
        <v>-3.9914863040395702E-2</v>
      </c>
      <c r="E307" s="32">
        <f t="shared" si="11"/>
        <v>2.0289244595171761E-3</v>
      </c>
      <c r="F307" s="32"/>
    </row>
    <row r="308" spans="1:6">
      <c r="A308" s="40">
        <v>43648</v>
      </c>
      <c r="B308" s="38">
        <v>252.7</v>
      </c>
      <c r="C308" s="42">
        <v>11910.3</v>
      </c>
      <c r="D308" s="32">
        <f t="shared" si="10"/>
        <v>1.3746605552200787E-2</v>
      </c>
      <c r="E308" s="32">
        <f t="shared" si="11"/>
        <v>3.7601144575602529E-3</v>
      </c>
      <c r="F308" s="32"/>
    </row>
    <row r="309" spans="1:6">
      <c r="A309" s="40">
        <v>43649</v>
      </c>
      <c r="B309" s="38">
        <v>250.95</v>
      </c>
      <c r="C309" s="42">
        <v>11916.75</v>
      </c>
      <c r="D309" s="32">
        <f t="shared" si="10"/>
        <v>-6.9492982932059166E-3</v>
      </c>
      <c r="E309" s="32">
        <f t="shared" si="11"/>
        <v>5.4140148759931482E-4</v>
      </c>
      <c r="F309" s="32"/>
    </row>
    <row r="310" spans="1:6">
      <c r="A310" s="40">
        <v>43650</v>
      </c>
      <c r="B310" s="38">
        <v>251.1</v>
      </c>
      <c r="C310" s="42">
        <v>11946.75</v>
      </c>
      <c r="D310" s="32">
        <f t="shared" si="10"/>
        <v>5.9755006259677788E-4</v>
      </c>
      <c r="E310" s="32">
        <f t="shared" si="11"/>
        <v>2.5143014062712723E-3</v>
      </c>
      <c r="F310" s="32"/>
    </row>
    <row r="311" spans="1:6">
      <c r="A311" s="40">
        <v>43651</v>
      </c>
      <c r="B311" s="38">
        <v>241.9</v>
      </c>
      <c r="C311" s="42">
        <v>11811.15</v>
      </c>
      <c r="D311" s="32">
        <f t="shared" si="10"/>
        <v>-3.7326848547557683E-2</v>
      </c>
      <c r="E311" s="32">
        <f t="shared" si="11"/>
        <v>-1.1415274286254761E-2</v>
      </c>
      <c r="F311" s="32"/>
    </row>
    <row r="312" spans="1:6">
      <c r="A312" s="40">
        <v>43654</v>
      </c>
      <c r="B312" s="38">
        <v>232.4</v>
      </c>
      <c r="C312" s="42">
        <v>11558.6</v>
      </c>
      <c r="D312" s="32">
        <f t="shared" si="10"/>
        <v>-4.0064392638225456E-2</v>
      </c>
      <c r="E312" s="32">
        <f t="shared" si="11"/>
        <v>-2.1614251930747241E-2</v>
      </c>
      <c r="F312" s="32"/>
    </row>
    <row r="313" spans="1:6">
      <c r="A313" s="40">
        <v>43655</v>
      </c>
      <c r="B313" s="38">
        <v>229.6</v>
      </c>
      <c r="C313" s="42">
        <v>11555.9</v>
      </c>
      <c r="D313" s="32">
        <f t="shared" si="10"/>
        <v>-1.212136053234485E-2</v>
      </c>
      <c r="E313" s="32">
        <f t="shared" si="11"/>
        <v>-2.3361959049780261E-4</v>
      </c>
      <c r="F313" s="32"/>
    </row>
    <row r="314" spans="1:6">
      <c r="A314" s="40">
        <v>43656</v>
      </c>
      <c r="B314" s="38">
        <v>233.35</v>
      </c>
      <c r="C314" s="42">
        <v>11498.9</v>
      </c>
      <c r="D314" s="32">
        <f t="shared" si="10"/>
        <v>1.6200807950413253E-2</v>
      </c>
      <c r="E314" s="32">
        <f t="shared" si="11"/>
        <v>-4.9447504328900991E-3</v>
      </c>
      <c r="F314" s="32"/>
    </row>
    <row r="315" spans="1:6">
      <c r="A315" s="40">
        <v>43657</v>
      </c>
      <c r="B315" s="38">
        <v>234.9</v>
      </c>
      <c r="C315" s="42">
        <v>11582.9</v>
      </c>
      <c r="D315" s="32">
        <f t="shared" si="10"/>
        <v>6.6204192690426144E-3</v>
      </c>
      <c r="E315" s="32">
        <f t="shared" si="11"/>
        <v>7.2784939506443059E-3</v>
      </c>
      <c r="F315" s="32"/>
    </row>
    <row r="316" spans="1:6">
      <c r="A316" s="40">
        <v>43658</v>
      </c>
      <c r="B316" s="38">
        <v>231.25</v>
      </c>
      <c r="C316" s="42">
        <v>11552.5</v>
      </c>
      <c r="D316" s="32">
        <f t="shared" si="10"/>
        <v>-1.5660515272332542E-2</v>
      </c>
      <c r="E316" s="32">
        <f t="shared" si="11"/>
        <v>-2.6280088086903571E-3</v>
      </c>
      <c r="F316" s="32"/>
    </row>
    <row r="317" spans="1:6">
      <c r="A317" s="40">
        <v>43661</v>
      </c>
      <c r="B317" s="38">
        <v>230.4</v>
      </c>
      <c r="C317" s="42">
        <v>11588.35</v>
      </c>
      <c r="D317" s="32">
        <f t="shared" si="10"/>
        <v>-3.6824475707983406E-3</v>
      </c>
      <c r="E317" s="32">
        <f t="shared" si="11"/>
        <v>3.0984193476558532E-3</v>
      </c>
      <c r="F317" s="32"/>
    </row>
    <row r="318" spans="1:6">
      <c r="A318" s="40">
        <v>43662</v>
      </c>
      <c r="B318" s="38">
        <v>232.8</v>
      </c>
      <c r="C318" s="42">
        <v>11662.6</v>
      </c>
      <c r="D318" s="32">
        <f t="shared" si="10"/>
        <v>1.0362787035546658E-2</v>
      </c>
      <c r="E318" s="32">
        <f t="shared" si="11"/>
        <v>6.386857517651002E-3</v>
      </c>
      <c r="F318" s="32"/>
    </row>
    <row r="319" spans="1:6">
      <c r="A319" s="40">
        <v>43663</v>
      </c>
      <c r="B319" s="38">
        <v>230</v>
      </c>
      <c r="C319" s="42">
        <v>11687.5</v>
      </c>
      <c r="D319" s="32">
        <f t="shared" si="10"/>
        <v>-1.2100406934087453E-2</v>
      </c>
      <c r="E319" s="32">
        <f t="shared" si="11"/>
        <v>2.1327539872141722E-3</v>
      </c>
      <c r="F319" s="32"/>
    </row>
    <row r="320" spans="1:6">
      <c r="A320" s="40">
        <v>43664</v>
      </c>
      <c r="B320" s="38">
        <v>220.3</v>
      </c>
      <c r="C320" s="42">
        <v>11596.9</v>
      </c>
      <c r="D320" s="32">
        <f t="shared" si="10"/>
        <v>-4.3089055114897842E-2</v>
      </c>
      <c r="E320" s="32">
        <f t="shared" si="11"/>
        <v>-7.7820735971374259E-3</v>
      </c>
      <c r="F320" s="32"/>
    </row>
    <row r="321" spans="1:6">
      <c r="A321" s="40">
        <v>43665</v>
      </c>
      <c r="B321" s="38">
        <v>221.9</v>
      </c>
      <c r="C321" s="42">
        <v>11419.25</v>
      </c>
      <c r="D321" s="32">
        <f t="shared" si="10"/>
        <v>7.2365761302507934E-3</v>
      </c>
      <c r="E321" s="32">
        <f t="shared" si="11"/>
        <v>-1.5437293202143871E-2</v>
      </c>
      <c r="F321" s="32"/>
    </row>
    <row r="322" spans="1:6">
      <c r="A322" s="40">
        <v>43668</v>
      </c>
      <c r="B322" s="38">
        <v>221.4</v>
      </c>
      <c r="C322" s="42">
        <v>11346.2</v>
      </c>
      <c r="D322" s="32">
        <f t="shared" si="10"/>
        <v>-2.2558096640117814E-3</v>
      </c>
      <c r="E322" s="32">
        <f t="shared" si="11"/>
        <v>-6.4176417088494435E-3</v>
      </c>
      <c r="F322" s="32"/>
    </row>
    <row r="323" spans="1:6">
      <c r="A323" s="40">
        <v>43669</v>
      </c>
      <c r="B323" s="38">
        <v>218.05</v>
      </c>
      <c r="C323" s="42">
        <v>11331.05</v>
      </c>
      <c r="D323" s="32">
        <f t="shared" si="10"/>
        <v>-1.5246625985761028E-2</v>
      </c>
      <c r="E323" s="32">
        <f t="shared" si="11"/>
        <v>-1.3361410447835524E-3</v>
      </c>
      <c r="F323" s="32"/>
    </row>
    <row r="324" spans="1:6">
      <c r="A324" s="40">
        <v>43670</v>
      </c>
      <c r="B324" s="38">
        <v>216.85</v>
      </c>
      <c r="C324" s="42">
        <v>11271.3</v>
      </c>
      <c r="D324" s="32">
        <f t="shared" ref="D324:D387" si="12">LN(B324/B323)</f>
        <v>-5.5185240074002995E-3</v>
      </c>
      <c r="E324" s="32">
        <f t="shared" ref="E324:E387" si="13">LN(C324/C323)</f>
        <v>-5.2870731745408694E-3</v>
      </c>
      <c r="F324" s="32"/>
    </row>
    <row r="325" spans="1:6">
      <c r="A325" s="40">
        <v>43671</v>
      </c>
      <c r="B325" s="38">
        <v>209.05</v>
      </c>
      <c r="C325" s="42">
        <v>11252.15</v>
      </c>
      <c r="D325" s="32">
        <f t="shared" si="12"/>
        <v>-3.6632412478801189E-2</v>
      </c>
      <c r="E325" s="32">
        <f t="shared" si="13"/>
        <v>-1.7004503852120314E-3</v>
      </c>
      <c r="F325" s="32"/>
    </row>
    <row r="326" spans="1:6">
      <c r="A326" s="40">
        <v>43672</v>
      </c>
      <c r="B326" s="38">
        <v>210.65</v>
      </c>
      <c r="C326" s="42">
        <v>11284.3</v>
      </c>
      <c r="D326" s="32">
        <f t="shared" si="12"/>
        <v>7.6245306224515504E-3</v>
      </c>
      <c r="E326" s="32">
        <f t="shared" si="13"/>
        <v>2.8531576011107469E-3</v>
      </c>
      <c r="F326" s="32"/>
    </row>
    <row r="327" spans="1:6">
      <c r="A327" s="40">
        <v>43675</v>
      </c>
      <c r="B327" s="38">
        <v>205.4</v>
      </c>
      <c r="C327" s="42">
        <v>11189.2</v>
      </c>
      <c r="D327" s="32">
        <f t="shared" si="12"/>
        <v>-2.5238690930567638E-2</v>
      </c>
      <c r="E327" s="32">
        <f t="shared" si="13"/>
        <v>-8.4633517390506723E-3</v>
      </c>
      <c r="F327" s="32"/>
    </row>
    <row r="328" spans="1:6">
      <c r="A328" s="40">
        <v>43676</v>
      </c>
      <c r="B328" s="38">
        <v>199.55</v>
      </c>
      <c r="C328" s="42">
        <v>11085.4</v>
      </c>
      <c r="D328" s="32">
        <f t="shared" si="12"/>
        <v>-2.8894465999714888E-2</v>
      </c>
      <c r="E328" s="32">
        <f t="shared" si="13"/>
        <v>-9.3201001476857486E-3</v>
      </c>
      <c r="F328" s="32"/>
    </row>
    <row r="329" spans="1:6">
      <c r="A329" s="40">
        <v>43677</v>
      </c>
      <c r="B329" s="38">
        <v>204.45</v>
      </c>
      <c r="C329" s="42">
        <v>11118</v>
      </c>
      <c r="D329" s="32">
        <f t="shared" si="12"/>
        <v>2.4258615315908328E-2</v>
      </c>
      <c r="E329" s="32">
        <f t="shared" si="13"/>
        <v>2.9364893147653232E-3</v>
      </c>
      <c r="F329" s="32"/>
    </row>
    <row r="330" spans="1:6">
      <c r="A330" s="40">
        <v>43678</v>
      </c>
      <c r="B330" s="38">
        <v>202.45</v>
      </c>
      <c r="C330" s="42">
        <v>10980</v>
      </c>
      <c r="D330" s="32">
        <f t="shared" si="12"/>
        <v>-9.8305043324812286E-3</v>
      </c>
      <c r="E330" s="32">
        <f t="shared" si="13"/>
        <v>-1.2489980449893174E-2</v>
      </c>
      <c r="F330" s="32"/>
    </row>
    <row r="331" spans="1:6">
      <c r="A331" s="40">
        <v>43679</v>
      </c>
      <c r="B331" s="38">
        <v>197.2</v>
      </c>
      <c r="C331" s="42">
        <v>10997.35</v>
      </c>
      <c r="D331" s="32">
        <f t="shared" si="12"/>
        <v>-2.6274500309635112E-2</v>
      </c>
      <c r="E331" s="32">
        <f t="shared" si="13"/>
        <v>1.5788986028203976E-3</v>
      </c>
      <c r="F331" s="32"/>
    </row>
    <row r="332" spans="1:6">
      <c r="A332" s="40">
        <v>43682</v>
      </c>
      <c r="B332" s="38">
        <v>200.6</v>
      </c>
      <c r="C332" s="42">
        <v>10862.6</v>
      </c>
      <c r="D332" s="32">
        <f t="shared" si="12"/>
        <v>1.709443335930004E-2</v>
      </c>
      <c r="E332" s="32">
        <f t="shared" si="13"/>
        <v>-1.2328638151179865E-2</v>
      </c>
      <c r="F332" s="32"/>
    </row>
    <row r="333" spans="1:6">
      <c r="A333" s="40">
        <v>43683</v>
      </c>
      <c r="B333" s="38">
        <v>205.1</v>
      </c>
      <c r="C333" s="42">
        <v>10948.25</v>
      </c>
      <c r="D333" s="32">
        <f t="shared" si="12"/>
        <v>2.218478955049984E-2</v>
      </c>
      <c r="E333" s="32">
        <f t="shared" si="13"/>
        <v>7.8539296057326315E-3</v>
      </c>
      <c r="F333" s="32"/>
    </row>
    <row r="334" spans="1:6">
      <c r="A334" s="40">
        <v>43684</v>
      </c>
      <c r="B334" s="38">
        <v>206.1</v>
      </c>
      <c r="C334" s="42">
        <v>10855.5</v>
      </c>
      <c r="D334" s="32">
        <f t="shared" si="12"/>
        <v>4.8638228180783978E-3</v>
      </c>
      <c r="E334" s="32">
        <f t="shared" si="13"/>
        <v>-8.5077621466028291E-3</v>
      </c>
      <c r="F334" s="32"/>
    </row>
    <row r="335" spans="1:6">
      <c r="A335" s="40">
        <v>43685</v>
      </c>
      <c r="B335" s="38">
        <v>211.85</v>
      </c>
      <c r="C335" s="42">
        <v>11032.45</v>
      </c>
      <c r="D335" s="32">
        <f t="shared" si="12"/>
        <v>2.7516989176154805E-2</v>
      </c>
      <c r="E335" s="32">
        <f t="shared" si="13"/>
        <v>1.6169066094785186E-2</v>
      </c>
      <c r="F335" s="32"/>
    </row>
    <row r="336" spans="1:6">
      <c r="A336" s="40">
        <v>43686</v>
      </c>
      <c r="B336" s="38">
        <v>207.6</v>
      </c>
      <c r="C336" s="42">
        <v>11109.65</v>
      </c>
      <c r="D336" s="32">
        <f t="shared" si="12"/>
        <v>-2.0265325780834623E-2</v>
      </c>
      <c r="E336" s="32">
        <f t="shared" si="13"/>
        <v>6.9731699180488674E-3</v>
      </c>
      <c r="F336" s="32"/>
    </row>
    <row r="337" spans="1:6">
      <c r="A337" s="40">
        <v>43690</v>
      </c>
      <c r="B337" s="38">
        <v>203.75</v>
      </c>
      <c r="C337" s="42">
        <v>10925.85</v>
      </c>
      <c r="D337" s="32">
        <f t="shared" si="12"/>
        <v>-1.8719399170761458E-2</v>
      </c>
      <c r="E337" s="32">
        <f t="shared" si="13"/>
        <v>-1.6682558846185944E-2</v>
      </c>
      <c r="F337" s="32"/>
    </row>
    <row r="338" spans="1:6">
      <c r="A338" s="40">
        <v>43691</v>
      </c>
      <c r="B338" s="38">
        <v>200.5</v>
      </c>
      <c r="C338" s="42">
        <v>11029.4</v>
      </c>
      <c r="D338" s="32">
        <f t="shared" si="12"/>
        <v>-1.6079505374348234E-2</v>
      </c>
      <c r="E338" s="32">
        <f t="shared" si="13"/>
        <v>9.432893528210886E-3</v>
      </c>
      <c r="F338" s="32"/>
    </row>
    <row r="339" spans="1:6">
      <c r="A339" s="40">
        <v>43693</v>
      </c>
      <c r="B339" s="38">
        <v>201.95</v>
      </c>
      <c r="C339" s="42">
        <v>11047.8</v>
      </c>
      <c r="D339" s="32">
        <f t="shared" si="12"/>
        <v>7.2058952627980016E-3</v>
      </c>
      <c r="E339" s="32">
        <f t="shared" si="13"/>
        <v>1.6668784320785558E-3</v>
      </c>
      <c r="F339" s="32"/>
    </row>
    <row r="340" spans="1:6">
      <c r="A340" s="40">
        <v>43696</v>
      </c>
      <c r="B340" s="38">
        <v>198.95</v>
      </c>
      <c r="C340" s="42">
        <v>11053.9</v>
      </c>
      <c r="D340" s="32">
        <f t="shared" si="12"/>
        <v>-1.4966605136484182E-2</v>
      </c>
      <c r="E340" s="32">
        <f t="shared" si="13"/>
        <v>5.5199375205423505E-4</v>
      </c>
      <c r="F340" s="32"/>
    </row>
    <row r="341" spans="1:6">
      <c r="A341" s="40">
        <v>43697</v>
      </c>
      <c r="B341" s="38">
        <v>195.3</v>
      </c>
      <c r="C341" s="42">
        <v>11017</v>
      </c>
      <c r="D341" s="32">
        <f t="shared" si="12"/>
        <v>-1.8516698990304271E-2</v>
      </c>
      <c r="E341" s="32">
        <f t="shared" si="13"/>
        <v>-3.3437725132185541E-3</v>
      </c>
      <c r="F341" s="32"/>
    </row>
    <row r="342" spans="1:6">
      <c r="A342" s="40">
        <v>43698</v>
      </c>
      <c r="B342" s="38">
        <v>188.8</v>
      </c>
      <c r="C342" s="42">
        <v>10918.7</v>
      </c>
      <c r="D342" s="32">
        <f t="shared" si="12"/>
        <v>-3.3848584171232966E-2</v>
      </c>
      <c r="E342" s="32">
        <f t="shared" si="13"/>
        <v>-8.9626187469466975E-3</v>
      </c>
      <c r="F342" s="32"/>
    </row>
    <row r="343" spans="1:6">
      <c r="A343" s="40">
        <v>43699</v>
      </c>
      <c r="B343" s="38">
        <v>180.85</v>
      </c>
      <c r="C343" s="42">
        <v>10741.35</v>
      </c>
      <c r="D343" s="32">
        <f t="shared" si="12"/>
        <v>-4.3020295313293461E-2</v>
      </c>
      <c r="E343" s="32">
        <f t="shared" si="13"/>
        <v>-1.6376136105612608E-2</v>
      </c>
      <c r="F343" s="32"/>
    </row>
    <row r="344" spans="1:6">
      <c r="A344" s="40">
        <v>43700</v>
      </c>
      <c r="B344" s="38">
        <v>188</v>
      </c>
      <c r="C344" s="42">
        <v>10829.35</v>
      </c>
      <c r="D344" s="32">
        <f t="shared" si="12"/>
        <v>3.8774004431842271E-2</v>
      </c>
      <c r="E344" s="32">
        <f t="shared" si="13"/>
        <v>8.1592612391295921E-3</v>
      </c>
      <c r="F344" s="32"/>
    </row>
    <row r="345" spans="1:6">
      <c r="A345" s="40">
        <v>43703</v>
      </c>
      <c r="B345" s="38">
        <v>188.75</v>
      </c>
      <c r="C345" s="42">
        <v>11057.85</v>
      </c>
      <c r="D345" s="32">
        <f t="shared" si="12"/>
        <v>3.9814252991848221E-3</v>
      </c>
      <c r="E345" s="32">
        <f t="shared" si="13"/>
        <v>2.0880542239304772E-2</v>
      </c>
      <c r="F345" s="32"/>
    </row>
    <row r="346" spans="1:6">
      <c r="A346" s="40">
        <v>43704</v>
      </c>
      <c r="B346" s="38">
        <v>191.85</v>
      </c>
      <c r="C346" s="42">
        <v>11105.35</v>
      </c>
      <c r="D346" s="32">
        <f t="shared" si="12"/>
        <v>1.6290428563827359E-2</v>
      </c>
      <c r="E346" s="32">
        <f t="shared" si="13"/>
        <v>4.2863912004609123E-3</v>
      </c>
      <c r="F346" s="32"/>
    </row>
    <row r="347" spans="1:6">
      <c r="A347" s="40">
        <v>43705</v>
      </c>
      <c r="B347" s="38">
        <v>185.05</v>
      </c>
      <c r="C347" s="42">
        <v>11046.1</v>
      </c>
      <c r="D347" s="32">
        <f t="shared" si="12"/>
        <v>-3.6087757860796314E-2</v>
      </c>
      <c r="E347" s="32">
        <f t="shared" si="13"/>
        <v>-5.3495496953686683E-3</v>
      </c>
      <c r="F347" s="32"/>
    </row>
    <row r="348" spans="1:6">
      <c r="A348" s="40">
        <v>43706</v>
      </c>
      <c r="B348" s="38">
        <v>189</v>
      </c>
      <c r="C348" s="42">
        <v>10948.3</v>
      </c>
      <c r="D348" s="32">
        <f t="shared" si="12"/>
        <v>2.1120956227477384E-2</v>
      </c>
      <c r="E348" s="32">
        <f t="shared" si="13"/>
        <v>-8.8932314206440471E-3</v>
      </c>
      <c r="F348" s="32"/>
    </row>
    <row r="349" spans="1:6">
      <c r="A349" s="40">
        <v>43707</v>
      </c>
      <c r="B349" s="38">
        <v>184.75</v>
      </c>
      <c r="C349" s="42">
        <v>11023.25</v>
      </c>
      <c r="D349" s="32">
        <f t="shared" si="12"/>
        <v>-2.2743455231331179E-2</v>
      </c>
      <c r="E349" s="32">
        <f t="shared" si="13"/>
        <v>6.822485506963346E-3</v>
      </c>
      <c r="F349" s="32"/>
    </row>
    <row r="350" spans="1:6">
      <c r="A350" s="40">
        <v>43711</v>
      </c>
      <c r="B350" s="38">
        <v>181.05</v>
      </c>
      <c r="C350" s="42">
        <v>10797.9</v>
      </c>
      <c r="D350" s="32">
        <f t="shared" si="12"/>
        <v>-2.0230323616660943E-2</v>
      </c>
      <c r="E350" s="32">
        <f t="shared" si="13"/>
        <v>-2.0655007796257053E-2</v>
      </c>
      <c r="F350" s="32"/>
    </row>
    <row r="351" spans="1:6">
      <c r="A351" s="40">
        <v>43712</v>
      </c>
      <c r="B351" s="38">
        <v>182.15</v>
      </c>
      <c r="C351" s="42">
        <v>10844.65</v>
      </c>
      <c r="D351" s="32">
        <f t="shared" si="12"/>
        <v>6.0572872429225473E-3</v>
      </c>
      <c r="E351" s="32">
        <f t="shared" si="13"/>
        <v>4.3202000422602948E-3</v>
      </c>
      <c r="F351" s="32"/>
    </row>
    <row r="352" spans="1:6">
      <c r="A352" s="40">
        <v>43713</v>
      </c>
      <c r="B352" s="38">
        <v>194.85</v>
      </c>
      <c r="C352" s="42">
        <v>10847.9</v>
      </c>
      <c r="D352" s="32">
        <f t="shared" si="12"/>
        <v>6.7399508330145269E-2</v>
      </c>
      <c r="E352" s="32">
        <f t="shared" si="13"/>
        <v>2.9964204524756224E-4</v>
      </c>
      <c r="F352" s="32"/>
    </row>
    <row r="353" spans="1:6">
      <c r="A353" s="40">
        <v>43714</v>
      </c>
      <c r="B353" s="38">
        <v>198.6</v>
      </c>
      <c r="C353" s="42">
        <v>10946.2</v>
      </c>
      <c r="D353" s="32">
        <f t="shared" si="12"/>
        <v>1.9062719826353897E-2</v>
      </c>
      <c r="E353" s="32">
        <f t="shared" si="13"/>
        <v>9.0208512030475613E-3</v>
      </c>
      <c r="F353" s="32"/>
    </row>
    <row r="354" spans="1:6">
      <c r="A354" s="40">
        <v>43717</v>
      </c>
      <c r="B354" s="38">
        <v>199.35</v>
      </c>
      <c r="C354" s="42">
        <v>11003.05</v>
      </c>
      <c r="D354" s="32">
        <f t="shared" si="12"/>
        <v>3.769322216291917E-3</v>
      </c>
      <c r="E354" s="32">
        <f t="shared" si="13"/>
        <v>5.1801430231516307E-3</v>
      </c>
      <c r="F354" s="32"/>
    </row>
    <row r="355" spans="1:6">
      <c r="A355" s="40">
        <v>43719</v>
      </c>
      <c r="B355" s="38">
        <v>196.7</v>
      </c>
      <c r="C355" s="42">
        <v>11035.7</v>
      </c>
      <c r="D355" s="32">
        <f t="shared" si="12"/>
        <v>-1.3382348432350703E-2</v>
      </c>
      <c r="E355" s="32">
        <f t="shared" si="13"/>
        <v>2.9629651306572699E-3</v>
      </c>
      <c r="F355" s="32"/>
    </row>
    <row r="356" spans="1:6">
      <c r="A356" s="40">
        <v>43720</v>
      </c>
      <c r="B356" s="38">
        <v>197.7</v>
      </c>
      <c r="C356" s="42">
        <v>10982.8</v>
      </c>
      <c r="D356" s="32">
        <f t="shared" si="12"/>
        <v>5.0710047815577929E-3</v>
      </c>
      <c r="E356" s="32">
        <f t="shared" si="13"/>
        <v>-4.8050595437650065E-3</v>
      </c>
      <c r="F356" s="32"/>
    </row>
    <row r="357" spans="1:6">
      <c r="A357" s="40">
        <v>43721</v>
      </c>
      <c r="B357" s="38">
        <v>198.2</v>
      </c>
      <c r="C357" s="42">
        <v>11075.9</v>
      </c>
      <c r="D357" s="32">
        <f t="shared" si="12"/>
        <v>2.5258917193164599E-3</v>
      </c>
      <c r="E357" s="32">
        <f t="shared" si="13"/>
        <v>8.4411640582458328E-3</v>
      </c>
      <c r="F357" s="32"/>
    </row>
    <row r="358" spans="1:6">
      <c r="A358" s="40">
        <v>43724</v>
      </c>
      <c r="B358" s="38">
        <v>200.55</v>
      </c>
      <c r="C358" s="42">
        <v>11003.5</v>
      </c>
      <c r="D358" s="32">
        <f t="shared" si="12"/>
        <v>1.1786970320174462E-2</v>
      </c>
      <c r="E358" s="32">
        <f t="shared" si="13"/>
        <v>-6.5581727303500393E-3</v>
      </c>
      <c r="F358" s="32"/>
    </row>
    <row r="359" spans="1:6">
      <c r="A359" s="40">
        <v>43725</v>
      </c>
      <c r="B359" s="38">
        <v>197.6</v>
      </c>
      <c r="C359" s="42">
        <v>10817.6</v>
      </c>
      <c r="D359" s="32">
        <f t="shared" si="12"/>
        <v>-1.4818806902294502E-2</v>
      </c>
      <c r="E359" s="32">
        <f t="shared" si="13"/>
        <v>-1.7038966653176175E-2</v>
      </c>
      <c r="F359" s="32"/>
    </row>
    <row r="360" spans="1:6">
      <c r="A360" s="40">
        <v>43726</v>
      </c>
      <c r="B360" s="38">
        <v>192.35</v>
      </c>
      <c r="C360" s="42">
        <v>10840.65</v>
      </c>
      <c r="D360" s="32">
        <f t="shared" si="12"/>
        <v>-2.6928156115463262E-2</v>
      </c>
      <c r="E360" s="32">
        <f t="shared" si="13"/>
        <v>2.1285199591399326E-3</v>
      </c>
      <c r="F360" s="32"/>
    </row>
    <row r="361" spans="1:6">
      <c r="A361" s="40">
        <v>43727</v>
      </c>
      <c r="B361" s="38">
        <v>193.45</v>
      </c>
      <c r="C361" s="42">
        <v>10704.8</v>
      </c>
      <c r="D361" s="32">
        <f t="shared" si="12"/>
        <v>5.7024519482177377E-3</v>
      </c>
      <c r="E361" s="32">
        <f t="shared" si="13"/>
        <v>-1.2610718304774393E-2</v>
      </c>
      <c r="F361" s="32"/>
    </row>
    <row r="362" spans="1:6">
      <c r="A362" s="40">
        <v>43728</v>
      </c>
      <c r="B362" s="38">
        <v>200.05</v>
      </c>
      <c r="C362" s="42">
        <v>11274.2</v>
      </c>
      <c r="D362" s="32">
        <f t="shared" si="12"/>
        <v>3.3548254156722072E-2</v>
      </c>
      <c r="E362" s="32">
        <f t="shared" si="13"/>
        <v>5.1824690425978821E-2</v>
      </c>
      <c r="F362" s="32"/>
    </row>
    <row r="363" spans="1:6">
      <c r="A363" s="40">
        <v>43731</v>
      </c>
      <c r="B363" s="38">
        <v>202.7</v>
      </c>
      <c r="C363" s="42">
        <v>11600.2</v>
      </c>
      <c r="D363" s="32">
        <f t="shared" si="12"/>
        <v>1.3159718154710166E-2</v>
      </c>
      <c r="E363" s="32">
        <f t="shared" si="13"/>
        <v>2.8505409908377584E-2</v>
      </c>
      <c r="F363" s="32"/>
    </row>
    <row r="364" spans="1:6">
      <c r="A364" s="40">
        <v>43732</v>
      </c>
      <c r="B364" s="38">
        <v>198.15</v>
      </c>
      <c r="C364" s="42">
        <v>11588.2</v>
      </c>
      <c r="D364" s="32">
        <f t="shared" si="12"/>
        <v>-2.27027338215103E-2</v>
      </c>
      <c r="E364" s="32">
        <f t="shared" si="13"/>
        <v>-1.0350003511433552E-3</v>
      </c>
      <c r="F364" s="32"/>
    </row>
    <row r="365" spans="1:6">
      <c r="A365" s="40">
        <v>43733</v>
      </c>
      <c r="B365" s="38">
        <v>192.6</v>
      </c>
      <c r="C365" s="42">
        <v>11440.2</v>
      </c>
      <c r="D365" s="32">
        <f t="shared" si="12"/>
        <v>-2.840882027241886E-2</v>
      </c>
      <c r="E365" s="32">
        <f t="shared" si="13"/>
        <v>-1.2853870675538228E-2</v>
      </c>
      <c r="F365" s="32"/>
    </row>
    <row r="366" spans="1:6">
      <c r="A366" s="40">
        <v>43734</v>
      </c>
      <c r="B366" s="38">
        <v>203.3</v>
      </c>
      <c r="C366" s="42">
        <v>11571.2</v>
      </c>
      <c r="D366" s="32">
        <f t="shared" si="12"/>
        <v>5.4067221270275793E-2</v>
      </c>
      <c r="E366" s="32">
        <f t="shared" si="13"/>
        <v>1.1385784019294062E-2</v>
      </c>
      <c r="F366" s="32"/>
    </row>
    <row r="367" spans="1:6">
      <c r="A367" s="40">
        <v>43735</v>
      </c>
      <c r="B367" s="38">
        <v>199.35</v>
      </c>
      <c r="C367" s="42">
        <v>11512.4</v>
      </c>
      <c r="D367" s="32">
        <f t="shared" si="12"/>
        <v>-1.9620646806936988E-2</v>
      </c>
      <c r="E367" s="32">
        <f t="shared" si="13"/>
        <v>-5.0945370025516938E-3</v>
      </c>
      <c r="F367" s="32"/>
    </row>
    <row r="368" spans="1:6">
      <c r="A368" s="40">
        <v>43738</v>
      </c>
      <c r="B368" s="38">
        <v>199.85</v>
      </c>
      <c r="C368" s="42">
        <v>11474.45</v>
      </c>
      <c r="D368" s="32">
        <f t="shared" si="12"/>
        <v>2.5050113299685374E-3</v>
      </c>
      <c r="E368" s="32">
        <f t="shared" si="13"/>
        <v>-3.3018908183674615E-3</v>
      </c>
      <c r="F368" s="32"/>
    </row>
    <row r="369" spans="1:6">
      <c r="A369" s="40">
        <v>43739</v>
      </c>
      <c r="B369" s="38">
        <v>194.1</v>
      </c>
      <c r="C369" s="42">
        <v>11359.9</v>
      </c>
      <c r="D369" s="32">
        <f t="shared" si="12"/>
        <v>-2.9193594982367978E-2</v>
      </c>
      <c r="E369" s="32">
        <f t="shared" si="13"/>
        <v>-1.0033214077332946E-2</v>
      </c>
      <c r="F369" s="32"/>
    </row>
    <row r="370" spans="1:6">
      <c r="A370" s="40">
        <v>43741</v>
      </c>
      <c r="B370" s="38">
        <v>186.75</v>
      </c>
      <c r="C370" s="42">
        <v>11314</v>
      </c>
      <c r="D370" s="32">
        <f t="shared" si="12"/>
        <v>-3.8602666162037801E-2</v>
      </c>
      <c r="E370" s="32">
        <f t="shared" si="13"/>
        <v>-4.0487135163949257E-3</v>
      </c>
      <c r="F370" s="32"/>
    </row>
    <row r="371" spans="1:6">
      <c r="A371" s="40">
        <v>43742</v>
      </c>
      <c r="B371" s="38">
        <v>185.8</v>
      </c>
      <c r="C371" s="42">
        <v>11174.75</v>
      </c>
      <c r="D371" s="32">
        <f t="shared" si="12"/>
        <v>-5.0999976331884299E-3</v>
      </c>
      <c r="E371" s="32">
        <f t="shared" si="13"/>
        <v>-1.2384128036227408E-2</v>
      </c>
      <c r="F371" s="32"/>
    </row>
    <row r="372" spans="1:6">
      <c r="A372" s="40">
        <v>43745</v>
      </c>
      <c r="B372" s="38">
        <v>184.4</v>
      </c>
      <c r="C372" s="42">
        <v>11126.4</v>
      </c>
      <c r="D372" s="32">
        <f t="shared" si="12"/>
        <v>-7.5635152572447314E-3</v>
      </c>
      <c r="E372" s="32">
        <f t="shared" si="13"/>
        <v>-4.3361060533314236E-3</v>
      </c>
      <c r="F372" s="32"/>
    </row>
    <row r="373" spans="1:6">
      <c r="A373" s="40">
        <v>43747</v>
      </c>
      <c r="B373" s="38">
        <v>185.35</v>
      </c>
      <c r="C373" s="42">
        <v>11313.3</v>
      </c>
      <c r="D373" s="32">
        <f t="shared" si="12"/>
        <v>5.1386184742477307E-3</v>
      </c>
      <c r="E373" s="32">
        <f t="shared" si="13"/>
        <v>1.6658361926267153E-2</v>
      </c>
      <c r="F373" s="32"/>
    </row>
    <row r="374" spans="1:6">
      <c r="A374" s="40">
        <v>43748</v>
      </c>
      <c r="B374" s="38">
        <v>184.55</v>
      </c>
      <c r="C374" s="42">
        <v>11234.55</v>
      </c>
      <c r="D374" s="32">
        <f t="shared" si="12"/>
        <v>-4.325500120733624E-3</v>
      </c>
      <c r="E374" s="32">
        <f t="shared" si="13"/>
        <v>-6.9851733270783253E-3</v>
      </c>
      <c r="F374" s="32"/>
    </row>
    <row r="375" spans="1:6">
      <c r="A375" s="40">
        <v>43749</v>
      </c>
      <c r="B375" s="38">
        <v>189.05</v>
      </c>
      <c r="C375" s="42">
        <v>11305.05</v>
      </c>
      <c r="D375" s="32">
        <f t="shared" si="12"/>
        <v>2.4091100860934272E-2</v>
      </c>
      <c r="E375" s="32">
        <f t="shared" si="13"/>
        <v>6.255677111318734E-3</v>
      </c>
      <c r="F375" s="32"/>
    </row>
    <row r="376" spans="1:6">
      <c r="A376" s="40">
        <v>43752</v>
      </c>
      <c r="B376" s="38">
        <v>190.1</v>
      </c>
      <c r="C376" s="42">
        <v>11341.15</v>
      </c>
      <c r="D376" s="32">
        <f t="shared" si="12"/>
        <v>5.5387191574415642E-3</v>
      </c>
      <c r="E376" s="32">
        <f t="shared" si="13"/>
        <v>3.1881755506963242E-3</v>
      </c>
      <c r="F376" s="32"/>
    </row>
    <row r="377" spans="1:6">
      <c r="A377" s="40">
        <v>43753</v>
      </c>
      <c r="B377" s="38">
        <v>191.15</v>
      </c>
      <c r="C377" s="42">
        <v>11428.3</v>
      </c>
      <c r="D377" s="32">
        <f t="shared" si="12"/>
        <v>5.5082106480383508E-3</v>
      </c>
      <c r="E377" s="32">
        <f t="shared" si="13"/>
        <v>7.655031243923585E-3</v>
      </c>
      <c r="F377" s="32"/>
    </row>
    <row r="378" spans="1:6">
      <c r="A378" s="40">
        <v>43754</v>
      </c>
      <c r="B378" s="38">
        <v>194.55</v>
      </c>
      <c r="C378" s="42">
        <v>11464</v>
      </c>
      <c r="D378" s="32">
        <f t="shared" si="12"/>
        <v>1.7630739288140733E-2</v>
      </c>
      <c r="E378" s="32">
        <f t="shared" si="13"/>
        <v>3.1189551893382886E-3</v>
      </c>
      <c r="F378" s="32"/>
    </row>
    <row r="379" spans="1:6">
      <c r="A379" s="40">
        <v>43755</v>
      </c>
      <c r="B379" s="38">
        <v>199.4</v>
      </c>
      <c r="C379" s="42">
        <v>11586.35</v>
      </c>
      <c r="D379" s="32">
        <f t="shared" si="12"/>
        <v>2.4623658097175278E-2</v>
      </c>
      <c r="E379" s="32">
        <f t="shared" si="13"/>
        <v>1.0615990565060435E-2</v>
      </c>
      <c r="F379" s="32"/>
    </row>
    <row r="380" spans="1:6">
      <c r="A380" s="40">
        <v>43756</v>
      </c>
      <c r="B380" s="38">
        <v>205.95</v>
      </c>
      <c r="C380" s="42">
        <v>11661.85</v>
      </c>
      <c r="D380" s="32">
        <f t="shared" si="12"/>
        <v>3.2320563354351815E-2</v>
      </c>
      <c r="E380" s="32">
        <f t="shared" si="13"/>
        <v>6.4951493385409882E-3</v>
      </c>
      <c r="F380" s="32"/>
    </row>
    <row r="381" spans="1:6">
      <c r="A381" s="40">
        <v>43760</v>
      </c>
      <c r="B381" s="38">
        <v>208.8</v>
      </c>
      <c r="C381" s="42">
        <v>11588.35</v>
      </c>
      <c r="D381" s="32">
        <f t="shared" si="12"/>
        <v>1.3743435126394032E-2</v>
      </c>
      <c r="E381" s="32">
        <f t="shared" si="13"/>
        <v>-6.3225473195318302E-3</v>
      </c>
      <c r="F381" s="32"/>
    </row>
    <row r="382" spans="1:6">
      <c r="A382" s="40">
        <v>43761</v>
      </c>
      <c r="B382" s="38">
        <v>208.8</v>
      </c>
      <c r="C382" s="42">
        <v>11604.1</v>
      </c>
      <c r="D382" s="32">
        <f t="shared" si="12"/>
        <v>0</v>
      </c>
      <c r="E382" s="32">
        <f t="shared" si="13"/>
        <v>1.3582008301133287E-3</v>
      </c>
      <c r="F382" s="32"/>
    </row>
    <row r="383" spans="1:6">
      <c r="A383" s="40">
        <v>43762</v>
      </c>
      <c r="B383" s="38">
        <v>205.2</v>
      </c>
      <c r="C383" s="42">
        <v>11582.6</v>
      </c>
      <c r="D383" s="32">
        <f t="shared" si="12"/>
        <v>-1.7391742711869333E-2</v>
      </c>
      <c r="E383" s="32">
        <f t="shared" si="13"/>
        <v>-1.8545119540017269E-3</v>
      </c>
      <c r="F383" s="32"/>
    </row>
    <row r="384" spans="1:6">
      <c r="A384" s="40">
        <v>43763</v>
      </c>
      <c r="B384" s="38">
        <v>205.85</v>
      </c>
      <c r="C384" s="42">
        <v>11583.9</v>
      </c>
      <c r="D384" s="32">
        <f t="shared" si="12"/>
        <v>3.1626349192993143E-3</v>
      </c>
      <c r="E384" s="32">
        <f t="shared" si="13"/>
        <v>1.1223102336253745E-4</v>
      </c>
      <c r="F384" s="32"/>
    </row>
    <row r="385" spans="1:6">
      <c r="A385" s="40">
        <v>43765</v>
      </c>
      <c r="B385" s="38">
        <v>202.85</v>
      </c>
      <c r="C385" s="42">
        <v>11627.15</v>
      </c>
      <c r="D385" s="32">
        <f t="shared" si="12"/>
        <v>-1.4680958563457457E-2</v>
      </c>
      <c r="E385" s="32">
        <f t="shared" si="13"/>
        <v>3.7266776001179344E-3</v>
      </c>
      <c r="F385" s="32"/>
    </row>
    <row r="386" spans="1:6">
      <c r="A386" s="40">
        <v>43767</v>
      </c>
      <c r="B386" s="38">
        <v>209.75</v>
      </c>
      <c r="C386" s="42">
        <v>11786.85</v>
      </c>
      <c r="D386" s="32">
        <f t="shared" si="12"/>
        <v>3.3449555694859412E-2</v>
      </c>
      <c r="E386" s="32">
        <f t="shared" si="13"/>
        <v>1.3641622669476343E-2</v>
      </c>
      <c r="F386" s="32"/>
    </row>
    <row r="387" spans="1:6">
      <c r="A387" s="40">
        <v>43768</v>
      </c>
      <c r="B387" s="38">
        <v>206.25</v>
      </c>
      <c r="C387" s="42">
        <v>11844.1</v>
      </c>
      <c r="D387" s="32">
        <f t="shared" si="12"/>
        <v>-1.6827320132525178E-2</v>
      </c>
      <c r="E387" s="32">
        <f t="shared" si="13"/>
        <v>4.8453500182429254E-3</v>
      </c>
      <c r="F387" s="32"/>
    </row>
    <row r="388" spans="1:6">
      <c r="A388" s="40">
        <v>43769</v>
      </c>
      <c r="B388" s="38">
        <v>207.55</v>
      </c>
      <c r="C388" s="42">
        <v>11877.45</v>
      </c>
      <c r="D388" s="32">
        <f t="shared" ref="D388:D451" si="14">LN(B388/B387)</f>
        <v>6.2832492842573506E-3</v>
      </c>
      <c r="E388" s="32">
        <f t="shared" ref="E388:E451" si="15">LN(C388/C387)</f>
        <v>2.81179113275152E-3</v>
      </c>
      <c r="F388" s="32"/>
    </row>
    <row r="389" spans="1:6">
      <c r="A389" s="40">
        <v>43770</v>
      </c>
      <c r="B389" s="38">
        <v>207.1</v>
      </c>
      <c r="C389" s="42">
        <v>11890.6</v>
      </c>
      <c r="D389" s="32">
        <f t="shared" si="14"/>
        <v>-2.1705060975093608E-3</v>
      </c>
      <c r="E389" s="32">
        <f t="shared" si="15"/>
        <v>1.1065275730858378E-3</v>
      </c>
      <c r="F389" s="32"/>
    </row>
    <row r="390" spans="1:6">
      <c r="A390" s="40">
        <v>43773</v>
      </c>
      <c r="B390" s="38">
        <v>215</v>
      </c>
      <c r="C390" s="42">
        <v>11941.3</v>
      </c>
      <c r="D390" s="32">
        <f t="shared" si="14"/>
        <v>3.7436259726124341E-2</v>
      </c>
      <c r="E390" s="32">
        <f t="shared" si="15"/>
        <v>4.254807756561208E-3</v>
      </c>
      <c r="F390" s="32"/>
    </row>
    <row r="391" spans="1:6">
      <c r="A391" s="40">
        <v>43774</v>
      </c>
      <c r="B391" s="38">
        <v>211.15</v>
      </c>
      <c r="C391" s="42">
        <v>11917.2</v>
      </c>
      <c r="D391" s="32">
        <f t="shared" si="14"/>
        <v>-1.8069246747710235E-2</v>
      </c>
      <c r="E391" s="32">
        <f t="shared" si="15"/>
        <v>-2.0202450444738117E-3</v>
      </c>
      <c r="F391" s="32"/>
    </row>
    <row r="392" spans="1:6">
      <c r="A392" s="40">
        <v>43775</v>
      </c>
      <c r="B392" s="38">
        <v>212.4</v>
      </c>
      <c r="C392" s="42">
        <v>11966.05</v>
      </c>
      <c r="D392" s="32">
        <f t="shared" si="14"/>
        <v>5.9025079878312547E-3</v>
      </c>
      <c r="E392" s="32">
        <f t="shared" si="15"/>
        <v>4.0907387497001449E-3</v>
      </c>
      <c r="F392" s="32"/>
    </row>
    <row r="393" spans="1:6">
      <c r="A393" s="40">
        <v>43776</v>
      </c>
      <c r="B393" s="38">
        <v>212.5</v>
      </c>
      <c r="C393" s="42">
        <v>12012.05</v>
      </c>
      <c r="D393" s="32">
        <f t="shared" si="14"/>
        <v>4.7069899668770126E-4</v>
      </c>
      <c r="E393" s="32">
        <f t="shared" si="15"/>
        <v>3.8368391517066202E-3</v>
      </c>
      <c r="F393" s="32"/>
    </row>
    <row r="394" spans="1:6">
      <c r="A394" s="40">
        <v>43777</v>
      </c>
      <c r="B394" s="38">
        <v>209.25</v>
      </c>
      <c r="C394" s="42">
        <v>11908.15</v>
      </c>
      <c r="D394" s="32">
        <f t="shared" si="14"/>
        <v>-1.5412278994886786E-2</v>
      </c>
      <c r="E394" s="32">
        <f t="shared" si="15"/>
        <v>-8.6872729686573568E-3</v>
      </c>
      <c r="F394" s="32"/>
    </row>
    <row r="395" spans="1:6">
      <c r="A395" s="40">
        <v>43780</v>
      </c>
      <c r="B395" s="38">
        <v>209.85</v>
      </c>
      <c r="C395" s="42">
        <v>11913.45</v>
      </c>
      <c r="D395" s="32">
        <f t="shared" si="14"/>
        <v>2.8632804100151548E-3</v>
      </c>
      <c r="E395" s="32">
        <f t="shared" si="15"/>
        <v>4.4497431637266998E-4</v>
      </c>
      <c r="F395" s="32"/>
    </row>
    <row r="396" spans="1:6">
      <c r="A396" s="40">
        <v>43782</v>
      </c>
      <c r="B396" s="38">
        <v>207.25</v>
      </c>
      <c r="C396" s="42">
        <v>11840.45</v>
      </c>
      <c r="D396" s="32">
        <f t="shared" si="14"/>
        <v>-1.2467195764195488E-2</v>
      </c>
      <c r="E396" s="32">
        <f t="shared" si="15"/>
        <v>-6.1463784739204446E-3</v>
      </c>
      <c r="F396" s="32"/>
    </row>
    <row r="397" spans="1:6">
      <c r="A397" s="40">
        <v>43783</v>
      </c>
      <c r="B397" s="38">
        <v>202.35</v>
      </c>
      <c r="C397" s="42">
        <v>11872.1</v>
      </c>
      <c r="D397" s="32">
        <f t="shared" si="14"/>
        <v>-2.392692269352982E-2</v>
      </c>
      <c r="E397" s="32">
        <f t="shared" si="15"/>
        <v>2.6694740797649774E-3</v>
      </c>
      <c r="F397" s="32"/>
    </row>
    <row r="398" spans="1:6">
      <c r="A398" s="40">
        <v>43784</v>
      </c>
      <c r="B398" s="38">
        <v>201.15</v>
      </c>
      <c r="C398" s="42">
        <v>11895.45</v>
      </c>
      <c r="D398" s="32">
        <f t="shared" si="14"/>
        <v>-5.9479729260773087E-3</v>
      </c>
      <c r="E398" s="32">
        <f t="shared" si="15"/>
        <v>1.964864490640688E-3</v>
      </c>
      <c r="F398" s="32"/>
    </row>
    <row r="399" spans="1:6">
      <c r="A399" s="40">
        <v>43787</v>
      </c>
      <c r="B399" s="38">
        <v>200.3</v>
      </c>
      <c r="C399" s="42">
        <v>11884.5</v>
      </c>
      <c r="D399" s="32">
        <f t="shared" si="14"/>
        <v>-4.2346557240246175E-3</v>
      </c>
      <c r="E399" s="32">
        <f t="shared" si="15"/>
        <v>-9.2094396951437408E-4</v>
      </c>
      <c r="F399" s="32"/>
    </row>
    <row r="400" spans="1:6">
      <c r="A400" s="40">
        <v>43788</v>
      </c>
      <c r="B400" s="38">
        <v>199.6</v>
      </c>
      <c r="C400" s="42">
        <v>11940.1</v>
      </c>
      <c r="D400" s="32">
        <f t="shared" si="14"/>
        <v>-3.5008787944090774E-3</v>
      </c>
      <c r="E400" s="32">
        <f t="shared" si="15"/>
        <v>4.6674530474952423E-3</v>
      </c>
      <c r="F400" s="32"/>
    </row>
    <row r="401" spans="1:6">
      <c r="A401" s="40">
        <v>43789</v>
      </c>
      <c r="B401" s="38">
        <v>203.05</v>
      </c>
      <c r="C401" s="42">
        <v>11999.1</v>
      </c>
      <c r="D401" s="32">
        <f t="shared" si="14"/>
        <v>1.7136890254943228E-2</v>
      </c>
      <c r="E401" s="32">
        <f t="shared" si="15"/>
        <v>4.9291638365952786E-3</v>
      </c>
      <c r="F401" s="32"/>
    </row>
    <row r="402" spans="1:6">
      <c r="A402" s="40">
        <v>43790</v>
      </c>
      <c r="B402" s="38">
        <v>196.6</v>
      </c>
      <c r="C402" s="42">
        <v>11968.4</v>
      </c>
      <c r="D402" s="32">
        <f t="shared" si="14"/>
        <v>-3.2281046419240747E-2</v>
      </c>
      <c r="E402" s="32">
        <f t="shared" si="15"/>
        <v>-2.561803841863281E-3</v>
      </c>
      <c r="F402" s="32"/>
    </row>
    <row r="403" spans="1:6">
      <c r="A403" s="40">
        <v>43791</v>
      </c>
      <c r="B403" s="38">
        <v>199</v>
      </c>
      <c r="C403" s="42">
        <v>11914.4</v>
      </c>
      <c r="D403" s="32">
        <f t="shared" si="14"/>
        <v>1.2133617011426161E-2</v>
      </c>
      <c r="E403" s="32">
        <f t="shared" si="15"/>
        <v>-4.5220905439756973E-3</v>
      </c>
      <c r="F403" s="32"/>
    </row>
    <row r="404" spans="1:6">
      <c r="A404" s="40">
        <v>43794</v>
      </c>
      <c r="B404" s="38">
        <v>200.7</v>
      </c>
      <c r="C404" s="42">
        <v>12073.75</v>
      </c>
      <c r="D404" s="32">
        <f t="shared" si="14"/>
        <v>8.5064310777999558E-3</v>
      </c>
      <c r="E404" s="32">
        <f t="shared" si="15"/>
        <v>1.3285921921847858E-2</v>
      </c>
      <c r="F404" s="32"/>
    </row>
    <row r="405" spans="1:6">
      <c r="A405" s="40">
        <v>43795</v>
      </c>
      <c r="B405" s="38">
        <v>197.75</v>
      </c>
      <c r="C405" s="42">
        <v>12037.7</v>
      </c>
      <c r="D405" s="32">
        <f t="shared" si="14"/>
        <v>-1.4807649154529196E-2</v>
      </c>
      <c r="E405" s="32">
        <f t="shared" si="15"/>
        <v>-2.9902827795611981E-3</v>
      </c>
      <c r="F405" s="32"/>
    </row>
    <row r="406" spans="1:6">
      <c r="A406" s="40">
        <v>43796</v>
      </c>
      <c r="B406" s="38">
        <v>201</v>
      </c>
      <c r="C406" s="42">
        <v>12100.7</v>
      </c>
      <c r="D406" s="32">
        <f t="shared" si="14"/>
        <v>1.6301301411312585E-2</v>
      </c>
      <c r="E406" s="32">
        <f t="shared" si="15"/>
        <v>5.2199104372391298E-3</v>
      </c>
      <c r="F406" s="32"/>
    </row>
    <row r="407" spans="1:6">
      <c r="A407" s="40">
        <v>43797</v>
      </c>
      <c r="B407" s="38">
        <v>205.85</v>
      </c>
      <c r="C407" s="42">
        <v>12151.15</v>
      </c>
      <c r="D407" s="32">
        <f t="shared" si="14"/>
        <v>2.3842840156838015E-2</v>
      </c>
      <c r="E407" s="32">
        <f t="shared" si="15"/>
        <v>4.1605133442242075E-3</v>
      </c>
      <c r="F407" s="32"/>
    </row>
    <row r="408" spans="1:6">
      <c r="A408" s="40">
        <v>43798</v>
      </c>
      <c r="B408" s="38">
        <v>205.25</v>
      </c>
      <c r="C408" s="42">
        <v>12056.05</v>
      </c>
      <c r="D408" s="32">
        <f t="shared" si="14"/>
        <v>-2.9189998833760249E-3</v>
      </c>
      <c r="E408" s="32">
        <f t="shared" si="15"/>
        <v>-7.8572068851349621E-3</v>
      </c>
      <c r="F408" s="32"/>
    </row>
    <row r="409" spans="1:6">
      <c r="A409" s="40">
        <v>43801</v>
      </c>
      <c r="B409" s="38">
        <v>205.85</v>
      </c>
      <c r="C409" s="42">
        <v>12048.2</v>
      </c>
      <c r="D409" s="32">
        <f t="shared" si="14"/>
        <v>2.918999883376119E-3</v>
      </c>
      <c r="E409" s="32">
        <f t="shared" si="15"/>
        <v>-6.5133744277652886E-4</v>
      </c>
      <c r="F409" s="32"/>
    </row>
    <row r="410" spans="1:6">
      <c r="A410" s="40">
        <v>43802</v>
      </c>
      <c r="B410" s="38">
        <v>205.6</v>
      </c>
      <c r="C410" s="42">
        <v>11994.2</v>
      </c>
      <c r="D410" s="32">
        <f t="shared" si="14"/>
        <v>-1.2152146349036328E-3</v>
      </c>
      <c r="E410" s="32">
        <f t="shared" si="15"/>
        <v>-4.4920715738986546E-3</v>
      </c>
      <c r="F410" s="32"/>
    </row>
    <row r="411" spans="1:6">
      <c r="A411" s="40">
        <v>43803</v>
      </c>
      <c r="B411" s="38">
        <v>202.75</v>
      </c>
      <c r="C411" s="42">
        <v>12043.2</v>
      </c>
      <c r="D411" s="32">
        <f t="shared" si="14"/>
        <v>-1.395884058548769E-2</v>
      </c>
      <c r="E411" s="32">
        <f t="shared" si="15"/>
        <v>4.0769856866699622E-3</v>
      </c>
      <c r="F411" s="32"/>
    </row>
    <row r="412" spans="1:6">
      <c r="A412" s="40">
        <v>43804</v>
      </c>
      <c r="B412" s="38">
        <v>196.4</v>
      </c>
      <c r="C412" s="42">
        <v>12018.4</v>
      </c>
      <c r="D412" s="32">
        <f t="shared" si="14"/>
        <v>-3.1820297075156705E-2</v>
      </c>
      <c r="E412" s="32">
        <f t="shared" si="15"/>
        <v>-2.0613765320537055E-3</v>
      </c>
      <c r="F412" s="32"/>
    </row>
    <row r="413" spans="1:6">
      <c r="A413" s="40">
        <v>43805</v>
      </c>
      <c r="B413" s="38">
        <v>192</v>
      </c>
      <c r="C413" s="42">
        <v>11921.5</v>
      </c>
      <c r="D413" s="32">
        <f t="shared" si="14"/>
        <v>-2.2658023892583989E-2</v>
      </c>
      <c r="E413" s="32">
        <f t="shared" si="15"/>
        <v>-8.0953161197521266E-3</v>
      </c>
      <c r="F413" s="32"/>
    </row>
    <row r="414" spans="1:6">
      <c r="A414" s="40">
        <v>43808</v>
      </c>
      <c r="B414" s="38">
        <v>191.65</v>
      </c>
      <c r="C414" s="42">
        <v>11937.5</v>
      </c>
      <c r="D414" s="32">
        <f t="shared" si="14"/>
        <v>-1.8245802012174599E-3</v>
      </c>
      <c r="E414" s="32">
        <f t="shared" si="15"/>
        <v>1.3412131605239934E-3</v>
      </c>
      <c r="F414" s="32"/>
    </row>
    <row r="415" spans="1:6">
      <c r="A415" s="40">
        <v>43809</v>
      </c>
      <c r="B415" s="38">
        <v>187.2</v>
      </c>
      <c r="C415" s="42">
        <v>11856.8</v>
      </c>
      <c r="D415" s="32">
        <f t="shared" si="14"/>
        <v>-2.3493227783072532E-2</v>
      </c>
      <c r="E415" s="32">
        <f t="shared" si="15"/>
        <v>-6.7831631462805233E-3</v>
      </c>
      <c r="F415" s="32"/>
    </row>
    <row r="416" spans="1:6">
      <c r="A416" s="40">
        <v>43810</v>
      </c>
      <c r="B416" s="38">
        <v>187.15</v>
      </c>
      <c r="C416" s="42">
        <v>11910.15</v>
      </c>
      <c r="D416" s="32">
        <f t="shared" si="14"/>
        <v>-2.6712969305358713E-4</v>
      </c>
      <c r="E416" s="32">
        <f t="shared" si="15"/>
        <v>4.4894350857693126E-3</v>
      </c>
      <c r="F416" s="32"/>
    </row>
    <row r="417" spans="1:6">
      <c r="A417" s="40">
        <v>43811</v>
      </c>
      <c r="B417" s="38">
        <v>190.15</v>
      </c>
      <c r="C417" s="42">
        <v>11971.8</v>
      </c>
      <c r="D417" s="32">
        <f t="shared" si="14"/>
        <v>1.5902800023830599E-2</v>
      </c>
      <c r="E417" s="32">
        <f t="shared" si="15"/>
        <v>5.1629064580655691E-3</v>
      </c>
      <c r="F417" s="32"/>
    </row>
    <row r="418" spans="1:6">
      <c r="A418" s="40">
        <v>43812</v>
      </c>
      <c r="B418" s="38">
        <v>196.25</v>
      </c>
      <c r="C418" s="42">
        <v>12086.7</v>
      </c>
      <c r="D418" s="32">
        <f t="shared" si="14"/>
        <v>3.1576122288249069E-2</v>
      </c>
      <c r="E418" s="32">
        <f t="shared" si="15"/>
        <v>9.5517903102901938E-3</v>
      </c>
      <c r="F418" s="32"/>
    </row>
    <row r="419" spans="1:6">
      <c r="A419" s="40">
        <v>43815</v>
      </c>
      <c r="B419" s="38">
        <v>192.6</v>
      </c>
      <c r="C419" s="42">
        <v>12053.95</v>
      </c>
      <c r="D419" s="32">
        <f t="shared" si="14"/>
        <v>-1.8773857298492694E-2</v>
      </c>
      <c r="E419" s="32">
        <f t="shared" si="15"/>
        <v>-2.7132674631074115E-3</v>
      </c>
      <c r="F419" s="32"/>
    </row>
    <row r="420" spans="1:6">
      <c r="A420" s="40">
        <v>43816</v>
      </c>
      <c r="B420" s="38">
        <v>196.2</v>
      </c>
      <c r="C420" s="42">
        <v>12165</v>
      </c>
      <c r="D420" s="32">
        <f t="shared" si="14"/>
        <v>1.8519047767237531E-2</v>
      </c>
      <c r="E420" s="32">
        <f t="shared" si="15"/>
        <v>9.1705691839000653E-3</v>
      </c>
      <c r="F420" s="32"/>
    </row>
    <row r="421" spans="1:6">
      <c r="A421" s="40">
        <v>43817</v>
      </c>
      <c r="B421" s="38">
        <v>197.75</v>
      </c>
      <c r="C421" s="42">
        <v>12221.65</v>
      </c>
      <c r="D421" s="32">
        <f t="shared" si="14"/>
        <v>7.8690595165006039E-3</v>
      </c>
      <c r="E421" s="32">
        <f t="shared" si="15"/>
        <v>4.6459929428873644E-3</v>
      </c>
      <c r="F421" s="32"/>
    </row>
    <row r="422" spans="1:6">
      <c r="A422" s="40">
        <v>43818</v>
      </c>
      <c r="B422" s="38">
        <v>196.9</v>
      </c>
      <c r="C422" s="42">
        <v>12259.7</v>
      </c>
      <c r="D422" s="32">
        <f t="shared" si="14"/>
        <v>-4.3076210026833451E-3</v>
      </c>
      <c r="E422" s="32">
        <f t="shared" si="15"/>
        <v>3.1084912097463736E-3</v>
      </c>
      <c r="F422" s="32"/>
    </row>
    <row r="423" spans="1:6">
      <c r="A423" s="40">
        <v>43819</v>
      </c>
      <c r="B423" s="38">
        <v>200.8</v>
      </c>
      <c r="C423" s="42">
        <v>12271.8</v>
      </c>
      <c r="D423" s="32">
        <f t="shared" si="14"/>
        <v>1.9613402172494229E-2</v>
      </c>
      <c r="E423" s="32">
        <f t="shared" si="15"/>
        <v>9.8648684191871439E-4</v>
      </c>
      <c r="F423" s="32"/>
    </row>
    <row r="424" spans="1:6">
      <c r="A424" s="40">
        <v>43822</v>
      </c>
      <c r="B424" s="38">
        <v>197.25</v>
      </c>
      <c r="C424" s="42">
        <v>12262.75</v>
      </c>
      <c r="D424" s="32">
        <f t="shared" si="14"/>
        <v>-1.7837428091590547E-2</v>
      </c>
      <c r="E424" s="32">
        <f t="shared" si="15"/>
        <v>-7.3773518653958673E-4</v>
      </c>
      <c r="F424" s="32"/>
    </row>
    <row r="425" spans="1:6">
      <c r="A425" s="40">
        <v>43823</v>
      </c>
      <c r="B425" s="38">
        <v>198.95</v>
      </c>
      <c r="C425" s="42">
        <v>12214.55</v>
      </c>
      <c r="D425" s="32">
        <f t="shared" si="14"/>
        <v>8.5815771469538588E-3</v>
      </c>
      <c r="E425" s="32">
        <f t="shared" si="15"/>
        <v>-3.9383479632830202E-3</v>
      </c>
      <c r="F425" s="32"/>
    </row>
    <row r="426" spans="1:6">
      <c r="A426" s="40">
        <v>43825</v>
      </c>
      <c r="B426" s="38">
        <v>197.3</v>
      </c>
      <c r="C426" s="42">
        <v>12126.55</v>
      </c>
      <c r="D426" s="32">
        <f t="shared" si="14"/>
        <v>-8.3281238443678879E-3</v>
      </c>
      <c r="E426" s="32">
        <f t="shared" si="15"/>
        <v>-7.2306003753267361E-3</v>
      </c>
      <c r="F426" s="32"/>
    </row>
    <row r="427" spans="1:6">
      <c r="A427" s="40">
        <v>43826</v>
      </c>
      <c r="B427" s="38">
        <v>203.5</v>
      </c>
      <c r="C427" s="42">
        <v>12245.8</v>
      </c>
      <c r="D427" s="32">
        <f t="shared" si="14"/>
        <v>3.0940591854079966E-2</v>
      </c>
      <c r="E427" s="32">
        <f t="shared" si="15"/>
        <v>9.7857573540413682E-3</v>
      </c>
      <c r="F427" s="32"/>
    </row>
    <row r="428" spans="1:6">
      <c r="A428" s="40">
        <v>43829</v>
      </c>
      <c r="B428" s="38">
        <v>205.8</v>
      </c>
      <c r="C428" s="42">
        <v>12255.85</v>
      </c>
      <c r="D428" s="32">
        <f t="shared" si="14"/>
        <v>1.1238818517299678E-2</v>
      </c>
      <c r="E428" s="32">
        <f t="shared" si="15"/>
        <v>8.2035296101453205E-4</v>
      </c>
      <c r="F428" s="32"/>
    </row>
    <row r="429" spans="1:6">
      <c r="A429" s="40">
        <v>43830</v>
      </c>
      <c r="B429" s="38">
        <v>211.35</v>
      </c>
      <c r="C429" s="42">
        <v>12168.45</v>
      </c>
      <c r="D429" s="32">
        <f t="shared" si="14"/>
        <v>2.6610703612849704E-2</v>
      </c>
      <c r="E429" s="32">
        <f t="shared" si="15"/>
        <v>-7.1568374982592681E-3</v>
      </c>
      <c r="F429" s="32"/>
    </row>
    <row r="430" spans="1:6">
      <c r="A430" s="40">
        <v>43831</v>
      </c>
      <c r="B430" s="38">
        <v>211.95</v>
      </c>
      <c r="C430" s="42">
        <v>12182.5</v>
      </c>
      <c r="D430" s="32">
        <f t="shared" si="14"/>
        <v>2.8348707858471267E-3</v>
      </c>
      <c r="E430" s="32">
        <f t="shared" si="15"/>
        <v>1.1539592138382815E-3</v>
      </c>
      <c r="F430" s="32"/>
    </row>
    <row r="431" spans="1:6">
      <c r="A431" s="40">
        <v>43832</v>
      </c>
      <c r="B431" s="38">
        <v>211.1</v>
      </c>
      <c r="C431" s="42">
        <v>12282.2</v>
      </c>
      <c r="D431" s="32">
        <f t="shared" si="14"/>
        <v>-4.0184429443712241E-3</v>
      </c>
      <c r="E431" s="32">
        <f t="shared" si="15"/>
        <v>8.1505640319356996E-3</v>
      </c>
      <c r="F431" s="32"/>
    </row>
    <row r="432" spans="1:6">
      <c r="A432" s="40">
        <v>43833</v>
      </c>
      <c r="B432" s="38">
        <v>211.85</v>
      </c>
      <c r="C432" s="42">
        <v>12226.65</v>
      </c>
      <c r="D432" s="32">
        <f t="shared" si="14"/>
        <v>3.5465222182933958E-3</v>
      </c>
      <c r="E432" s="32">
        <f t="shared" si="15"/>
        <v>-4.5330641889106188E-3</v>
      </c>
      <c r="F432" s="32"/>
    </row>
    <row r="433" spans="1:6">
      <c r="A433" s="40">
        <v>43836</v>
      </c>
      <c r="B433" s="38">
        <v>205.7</v>
      </c>
      <c r="C433" s="42">
        <v>11993.05</v>
      </c>
      <c r="D433" s="32">
        <f t="shared" si="14"/>
        <v>-2.9459680413656736E-2</v>
      </c>
      <c r="E433" s="32">
        <f t="shared" si="15"/>
        <v>-1.9290680239015083E-2</v>
      </c>
      <c r="F433" s="32"/>
    </row>
    <row r="434" spans="1:6">
      <c r="A434" s="40">
        <v>43837</v>
      </c>
      <c r="B434" s="38">
        <v>205.7</v>
      </c>
      <c r="C434" s="42">
        <v>12052.95</v>
      </c>
      <c r="D434" s="32">
        <f t="shared" si="14"/>
        <v>0</v>
      </c>
      <c r="E434" s="32">
        <f t="shared" si="15"/>
        <v>4.9821279132576477E-3</v>
      </c>
      <c r="F434" s="32"/>
    </row>
    <row r="435" spans="1:6">
      <c r="A435" s="40">
        <v>43838</v>
      </c>
      <c r="B435" s="38">
        <v>200.2</v>
      </c>
      <c r="C435" s="42">
        <v>12025.35</v>
      </c>
      <c r="D435" s="32">
        <f t="shared" si="14"/>
        <v>-2.7101929777791269E-2</v>
      </c>
      <c r="E435" s="32">
        <f t="shared" si="15"/>
        <v>-2.2925216554330287E-3</v>
      </c>
      <c r="F435" s="32"/>
    </row>
    <row r="436" spans="1:6">
      <c r="A436" s="40">
        <v>43839</v>
      </c>
      <c r="B436" s="38">
        <v>198</v>
      </c>
      <c r="C436" s="42">
        <v>12215.9</v>
      </c>
      <c r="D436" s="32">
        <f t="shared" si="14"/>
        <v>-1.1049836186584935E-2</v>
      </c>
      <c r="E436" s="32">
        <f t="shared" si="15"/>
        <v>1.5721460299874462E-2</v>
      </c>
      <c r="F436" s="32"/>
    </row>
    <row r="437" spans="1:6">
      <c r="A437" s="40">
        <v>43840</v>
      </c>
      <c r="B437" s="38">
        <v>205.3</v>
      </c>
      <c r="C437" s="42">
        <v>12256.8</v>
      </c>
      <c r="D437" s="32">
        <f t="shared" si="14"/>
        <v>3.6205293330352717E-2</v>
      </c>
      <c r="E437" s="32">
        <f t="shared" si="15"/>
        <v>3.3425031221734377E-3</v>
      </c>
      <c r="F437" s="32"/>
    </row>
    <row r="438" spans="1:6">
      <c r="A438" s="40">
        <v>43843</v>
      </c>
      <c r="B438" s="38">
        <v>211.55</v>
      </c>
      <c r="C438" s="42">
        <v>12329.55</v>
      </c>
      <c r="D438" s="32">
        <f t="shared" si="14"/>
        <v>2.9989053141188611E-2</v>
      </c>
      <c r="E438" s="32">
        <f t="shared" si="15"/>
        <v>5.9179351404731514E-3</v>
      </c>
      <c r="F438" s="32"/>
    </row>
    <row r="439" spans="1:6">
      <c r="A439" s="40">
        <v>43844</v>
      </c>
      <c r="B439" s="38">
        <v>212.95</v>
      </c>
      <c r="C439" s="42">
        <v>12362.3</v>
      </c>
      <c r="D439" s="32">
        <f t="shared" si="14"/>
        <v>6.5960192031459496E-3</v>
      </c>
      <c r="E439" s="32">
        <f t="shared" si="15"/>
        <v>2.6526987005530004E-3</v>
      </c>
      <c r="F439" s="32"/>
    </row>
    <row r="440" spans="1:6">
      <c r="A440" s="40">
        <v>43845</v>
      </c>
      <c r="B440" s="38">
        <v>212.45</v>
      </c>
      <c r="C440" s="42">
        <v>12343.3</v>
      </c>
      <c r="D440" s="32">
        <f t="shared" si="14"/>
        <v>-2.3507298084019246E-3</v>
      </c>
      <c r="E440" s="32">
        <f t="shared" si="15"/>
        <v>-1.5381131197652743E-3</v>
      </c>
      <c r="F440" s="32"/>
    </row>
    <row r="441" spans="1:6">
      <c r="A441" s="40">
        <v>43846</v>
      </c>
      <c r="B441" s="38">
        <v>210.25</v>
      </c>
      <c r="C441" s="42">
        <v>12355.5</v>
      </c>
      <c r="D441" s="32">
        <f t="shared" si="14"/>
        <v>-1.0409367707763136E-2</v>
      </c>
      <c r="E441" s="32">
        <f t="shared" si="15"/>
        <v>9.8790232660840474E-4</v>
      </c>
      <c r="F441" s="32"/>
    </row>
    <row r="442" spans="1:6">
      <c r="A442" s="40">
        <v>43847</v>
      </c>
      <c r="B442" s="38">
        <v>207.9</v>
      </c>
      <c r="C442" s="42">
        <v>12352.35</v>
      </c>
      <c r="D442" s="32">
        <f t="shared" si="14"/>
        <v>-1.1240103989090134E-2</v>
      </c>
      <c r="E442" s="32">
        <f t="shared" si="15"/>
        <v>-2.5497969407015808E-4</v>
      </c>
      <c r="F442" s="32"/>
    </row>
    <row r="443" spans="1:6">
      <c r="A443" s="40">
        <v>43850</v>
      </c>
      <c r="B443" s="38">
        <v>201.15</v>
      </c>
      <c r="C443" s="42">
        <v>12224.55</v>
      </c>
      <c r="D443" s="32">
        <f t="shared" si="14"/>
        <v>-3.3006296468169972E-2</v>
      </c>
      <c r="E443" s="32">
        <f t="shared" si="15"/>
        <v>-1.0400103505719096E-2</v>
      </c>
      <c r="F443" s="32"/>
    </row>
    <row r="444" spans="1:6">
      <c r="A444" s="40">
        <v>43851</v>
      </c>
      <c r="B444" s="38">
        <v>202.15</v>
      </c>
      <c r="C444" s="42">
        <v>12169.85</v>
      </c>
      <c r="D444" s="32">
        <f t="shared" si="14"/>
        <v>4.9590976909827051E-3</v>
      </c>
      <c r="E444" s="32">
        <f t="shared" si="15"/>
        <v>-4.4846433343133131E-3</v>
      </c>
      <c r="F444" s="32"/>
    </row>
    <row r="445" spans="1:6">
      <c r="A445" s="40">
        <v>43852</v>
      </c>
      <c r="B445" s="38">
        <v>191.9</v>
      </c>
      <c r="C445" s="42">
        <v>12106.9</v>
      </c>
      <c r="D445" s="32">
        <f t="shared" si="14"/>
        <v>-5.2035593073125629E-2</v>
      </c>
      <c r="E445" s="32">
        <f t="shared" si="15"/>
        <v>-5.1860435261617648E-3</v>
      </c>
      <c r="F445" s="32"/>
    </row>
    <row r="446" spans="1:6">
      <c r="A446" s="40">
        <v>43853</v>
      </c>
      <c r="B446" s="38">
        <v>190.75</v>
      </c>
      <c r="C446" s="42">
        <v>12180.35</v>
      </c>
      <c r="D446" s="32">
        <f t="shared" si="14"/>
        <v>-6.0107328490879219E-3</v>
      </c>
      <c r="E446" s="32">
        <f t="shared" si="15"/>
        <v>6.0484594940626527E-3</v>
      </c>
      <c r="F446" s="32"/>
    </row>
    <row r="447" spans="1:6">
      <c r="A447" s="40">
        <v>43854</v>
      </c>
      <c r="B447" s="38">
        <v>193.95</v>
      </c>
      <c r="C447" s="42">
        <v>12248.25</v>
      </c>
      <c r="D447" s="32">
        <f t="shared" si="14"/>
        <v>1.6636723721409698E-2</v>
      </c>
      <c r="E447" s="32">
        <f t="shared" si="15"/>
        <v>5.5590721417507587E-3</v>
      </c>
      <c r="F447" s="32"/>
    </row>
    <row r="448" spans="1:6">
      <c r="A448" s="40">
        <v>43857</v>
      </c>
      <c r="B448" s="38">
        <v>193.35</v>
      </c>
      <c r="C448" s="42">
        <v>12119</v>
      </c>
      <c r="D448" s="32">
        <f t="shared" si="14"/>
        <v>-3.0983758326701099E-3</v>
      </c>
      <c r="E448" s="32">
        <f t="shared" si="15"/>
        <v>-1.0608600656474901E-2</v>
      </c>
      <c r="F448" s="32"/>
    </row>
    <row r="449" spans="1:6">
      <c r="A449" s="40">
        <v>43858</v>
      </c>
      <c r="B449" s="38">
        <v>189.15</v>
      </c>
      <c r="C449" s="42">
        <v>12055.8</v>
      </c>
      <c r="D449" s="32">
        <f t="shared" si="14"/>
        <v>-2.1961666974267807E-2</v>
      </c>
      <c r="E449" s="32">
        <f t="shared" si="15"/>
        <v>-5.2285970499251228E-3</v>
      </c>
      <c r="F449" s="32"/>
    </row>
    <row r="450" spans="1:6">
      <c r="A450" s="40">
        <v>43859</v>
      </c>
      <c r="B450" s="38">
        <v>191.05</v>
      </c>
      <c r="C450" s="42">
        <v>12129.5</v>
      </c>
      <c r="D450" s="32">
        <f t="shared" si="14"/>
        <v>9.9948228138706657E-3</v>
      </c>
      <c r="E450" s="32">
        <f t="shared" si="15"/>
        <v>6.0946300545449581E-3</v>
      </c>
      <c r="F450" s="32"/>
    </row>
    <row r="451" spans="1:6">
      <c r="A451" s="40">
        <v>43860</v>
      </c>
      <c r="B451" s="38">
        <v>187.95</v>
      </c>
      <c r="C451" s="42">
        <v>12035.8</v>
      </c>
      <c r="D451" s="32">
        <f t="shared" si="14"/>
        <v>-1.6359203882722068E-2</v>
      </c>
      <c r="E451" s="32">
        <f t="shared" si="15"/>
        <v>-7.7549601774502333E-3</v>
      </c>
      <c r="F451" s="32"/>
    </row>
    <row r="452" spans="1:6">
      <c r="A452" s="40">
        <v>43861</v>
      </c>
      <c r="B452" s="38">
        <v>181.7</v>
      </c>
      <c r="C452" s="42">
        <v>11962.1</v>
      </c>
      <c r="D452" s="32">
        <f t="shared" ref="D452:D515" si="16">LN(B452/B451)</f>
        <v>-3.3818994608061537E-2</v>
      </c>
      <c r="E452" s="32">
        <f t="shared" ref="E452:E515" si="17">LN(C452/C451)</f>
        <v>-6.1422234200450227E-3</v>
      </c>
      <c r="F452" s="32"/>
    </row>
    <row r="453" spans="1:6">
      <c r="A453" s="40">
        <v>43862</v>
      </c>
      <c r="B453" s="38">
        <v>173.5</v>
      </c>
      <c r="C453" s="42">
        <v>11661.85</v>
      </c>
      <c r="D453" s="32">
        <f t="shared" si="16"/>
        <v>-4.6179376015211562E-2</v>
      </c>
      <c r="E453" s="32">
        <f t="shared" si="17"/>
        <v>-2.5420487964002748E-2</v>
      </c>
      <c r="F453" s="32"/>
    </row>
    <row r="454" spans="1:6">
      <c r="A454" s="40">
        <v>43864</v>
      </c>
      <c r="B454" s="38">
        <v>178.65</v>
      </c>
      <c r="C454" s="42">
        <v>11707.9</v>
      </c>
      <c r="D454" s="32">
        <f t="shared" si="16"/>
        <v>2.9250985082504885E-2</v>
      </c>
      <c r="E454" s="32">
        <f t="shared" si="17"/>
        <v>3.940997195259483E-3</v>
      </c>
      <c r="F454" s="32"/>
    </row>
    <row r="455" spans="1:6">
      <c r="A455" s="40">
        <v>43865</v>
      </c>
      <c r="B455" s="38">
        <v>182.5</v>
      </c>
      <c r="C455" s="42">
        <v>11979.65</v>
      </c>
      <c r="D455" s="32">
        <f t="shared" si="16"/>
        <v>2.1321588553127352E-2</v>
      </c>
      <c r="E455" s="32">
        <f t="shared" si="17"/>
        <v>2.2945549276863344E-2</v>
      </c>
      <c r="F455" s="32"/>
    </row>
    <row r="456" spans="1:6">
      <c r="A456" s="40">
        <v>43866</v>
      </c>
      <c r="B456" s="38">
        <v>179.25</v>
      </c>
      <c r="C456" s="42">
        <v>12089.15</v>
      </c>
      <c r="D456" s="32">
        <f t="shared" si="16"/>
        <v>-1.7968693542816438E-2</v>
      </c>
      <c r="E456" s="32">
        <f t="shared" si="17"/>
        <v>9.0989792154732661E-3</v>
      </c>
      <c r="F456" s="32"/>
    </row>
    <row r="457" spans="1:6">
      <c r="A457" s="40">
        <v>43867</v>
      </c>
      <c r="B457" s="38">
        <v>179.95</v>
      </c>
      <c r="C457" s="42">
        <v>12137.95</v>
      </c>
      <c r="D457" s="32">
        <f t="shared" si="16"/>
        <v>3.8975550453099546E-3</v>
      </c>
      <c r="E457" s="32">
        <f t="shared" si="17"/>
        <v>4.0285519933345231E-3</v>
      </c>
      <c r="F457" s="32"/>
    </row>
    <row r="458" spans="1:6">
      <c r="A458" s="40">
        <v>43868</v>
      </c>
      <c r="B458" s="38">
        <v>185.05</v>
      </c>
      <c r="C458" s="42">
        <v>12098.35</v>
      </c>
      <c r="D458" s="32">
        <f t="shared" si="16"/>
        <v>2.7947024307125371E-2</v>
      </c>
      <c r="E458" s="32">
        <f t="shared" si="17"/>
        <v>-3.2678284424366099E-3</v>
      </c>
      <c r="F458" s="32"/>
    </row>
    <row r="459" spans="1:6">
      <c r="A459" s="40">
        <v>43871</v>
      </c>
      <c r="B459" s="38">
        <v>178.85</v>
      </c>
      <c r="C459" s="42">
        <v>12031.5</v>
      </c>
      <c r="D459" s="32">
        <f t="shared" si="16"/>
        <v>-3.4078593127138297E-2</v>
      </c>
      <c r="E459" s="32">
        <f t="shared" si="17"/>
        <v>-5.5408691750139499E-3</v>
      </c>
      <c r="F459" s="32"/>
    </row>
    <row r="460" spans="1:6">
      <c r="A460" s="40">
        <v>43872</v>
      </c>
      <c r="B460" s="38">
        <v>179.35</v>
      </c>
      <c r="C460" s="42">
        <v>12107.9</v>
      </c>
      <c r="D460" s="32">
        <f t="shared" si="16"/>
        <v>2.7917382732649157E-3</v>
      </c>
      <c r="E460" s="32">
        <f t="shared" si="17"/>
        <v>6.3299216301020656E-3</v>
      </c>
      <c r="F460" s="32"/>
    </row>
    <row r="461" spans="1:6">
      <c r="A461" s="40">
        <v>43873</v>
      </c>
      <c r="B461" s="38">
        <v>180.3</v>
      </c>
      <c r="C461" s="42">
        <v>12201.2</v>
      </c>
      <c r="D461" s="32">
        <f t="shared" si="16"/>
        <v>5.2829262309800002E-3</v>
      </c>
      <c r="E461" s="32">
        <f t="shared" si="17"/>
        <v>7.6761754348025363E-3</v>
      </c>
      <c r="F461" s="32"/>
    </row>
    <row r="462" spans="1:6">
      <c r="A462" s="40">
        <v>43874</v>
      </c>
      <c r="B462" s="38">
        <v>177.8</v>
      </c>
      <c r="C462" s="42">
        <v>12174.65</v>
      </c>
      <c r="D462" s="32">
        <f t="shared" si="16"/>
        <v>-1.396280712946737E-2</v>
      </c>
      <c r="E462" s="32">
        <f t="shared" si="17"/>
        <v>-2.1783864356833328E-3</v>
      </c>
      <c r="F462" s="32"/>
    </row>
    <row r="463" spans="1:6">
      <c r="A463" s="40">
        <v>43875</v>
      </c>
      <c r="B463" s="38">
        <v>174.75</v>
      </c>
      <c r="C463" s="42">
        <v>12113.45</v>
      </c>
      <c r="D463" s="32">
        <f t="shared" si="16"/>
        <v>-1.7302941965884663E-2</v>
      </c>
      <c r="E463" s="32">
        <f t="shared" si="17"/>
        <v>-5.0395156083187786E-3</v>
      </c>
      <c r="F463" s="32"/>
    </row>
    <row r="464" spans="1:6">
      <c r="A464" s="40">
        <v>43878</v>
      </c>
      <c r="B464" s="38">
        <v>167.85</v>
      </c>
      <c r="C464" s="42">
        <v>12045.8</v>
      </c>
      <c r="D464" s="32">
        <f t="shared" si="16"/>
        <v>-4.0285657687875773E-2</v>
      </c>
      <c r="E464" s="32">
        <f t="shared" si="17"/>
        <v>-5.6003540519067732E-3</v>
      </c>
      <c r="F464" s="32"/>
    </row>
    <row r="465" spans="1:6">
      <c r="A465" s="40">
        <v>43879</v>
      </c>
      <c r="B465" s="38">
        <v>171.85</v>
      </c>
      <c r="C465" s="42">
        <v>11992.5</v>
      </c>
      <c r="D465" s="32">
        <f t="shared" si="16"/>
        <v>2.3551279869798929E-2</v>
      </c>
      <c r="E465" s="32">
        <f t="shared" si="17"/>
        <v>-4.4345970678656412E-3</v>
      </c>
      <c r="F465" s="32"/>
    </row>
    <row r="466" spans="1:6">
      <c r="A466" s="40">
        <v>43880</v>
      </c>
      <c r="B466" s="38">
        <v>177.75</v>
      </c>
      <c r="C466" s="42">
        <v>12125.9</v>
      </c>
      <c r="D466" s="32">
        <f t="shared" si="16"/>
        <v>3.3756065387507465E-2</v>
      </c>
      <c r="E466" s="32">
        <f t="shared" si="17"/>
        <v>1.1062206478915673E-2</v>
      </c>
      <c r="F466" s="32"/>
    </row>
    <row r="467" spans="1:6">
      <c r="A467" s="40">
        <v>43881</v>
      </c>
      <c r="B467" s="38">
        <v>179.35</v>
      </c>
      <c r="C467" s="42">
        <v>12080.85</v>
      </c>
      <c r="D467" s="32">
        <f t="shared" si="16"/>
        <v>8.9611352949412002E-3</v>
      </c>
      <c r="E467" s="32">
        <f t="shared" si="17"/>
        <v>-3.7221066033650981E-3</v>
      </c>
      <c r="F467" s="32"/>
    </row>
    <row r="468" spans="1:6">
      <c r="A468" s="40">
        <v>43885</v>
      </c>
      <c r="B468" s="38">
        <v>174.85</v>
      </c>
      <c r="C468" s="42">
        <v>11829.4</v>
      </c>
      <c r="D468" s="32">
        <f t="shared" si="16"/>
        <v>-2.5410740468906678E-2</v>
      </c>
      <c r="E468" s="32">
        <f t="shared" si="17"/>
        <v>-2.103359607782139E-2</v>
      </c>
      <c r="F468" s="32"/>
    </row>
    <row r="469" spans="1:6">
      <c r="A469" s="40">
        <v>43886</v>
      </c>
      <c r="B469" s="38">
        <v>175.1</v>
      </c>
      <c r="C469" s="42">
        <v>11797.9</v>
      </c>
      <c r="D469" s="32">
        <f t="shared" si="16"/>
        <v>1.4287757824212801E-3</v>
      </c>
      <c r="E469" s="32">
        <f t="shared" si="17"/>
        <v>-2.6664086597328229E-3</v>
      </c>
      <c r="F469" s="32"/>
    </row>
    <row r="470" spans="1:6">
      <c r="A470" s="40">
        <v>43887</v>
      </c>
      <c r="B470" s="38">
        <v>173.8</v>
      </c>
      <c r="C470" s="42">
        <v>11678.5</v>
      </c>
      <c r="D470" s="32">
        <f t="shared" si="16"/>
        <v>-7.4520264605144543E-3</v>
      </c>
      <c r="E470" s="32">
        <f t="shared" si="17"/>
        <v>-1.0172005036684025E-2</v>
      </c>
      <c r="F470" s="32"/>
    </row>
    <row r="471" spans="1:6">
      <c r="A471" s="40">
        <v>43888</v>
      </c>
      <c r="B471" s="38">
        <v>174.1</v>
      </c>
      <c r="C471" s="42">
        <v>11633.3</v>
      </c>
      <c r="D471" s="32">
        <f t="shared" si="16"/>
        <v>1.7246339428515021E-3</v>
      </c>
      <c r="E471" s="32">
        <f t="shared" si="17"/>
        <v>-3.877869288740577E-3</v>
      </c>
      <c r="F471" s="32"/>
    </row>
    <row r="472" spans="1:6">
      <c r="A472" s="40">
        <v>43889</v>
      </c>
      <c r="B472" s="38">
        <v>168.4</v>
      </c>
      <c r="C472" s="42">
        <v>11201.75</v>
      </c>
      <c r="D472" s="32">
        <f t="shared" si="16"/>
        <v>-3.3287744965916945E-2</v>
      </c>
      <c r="E472" s="32">
        <f t="shared" si="17"/>
        <v>-3.7801659111364752E-2</v>
      </c>
      <c r="F472" s="32"/>
    </row>
    <row r="473" spans="1:6">
      <c r="A473" s="40">
        <v>43892</v>
      </c>
      <c r="B473" s="38">
        <v>169.35</v>
      </c>
      <c r="C473" s="42">
        <v>11132.75</v>
      </c>
      <c r="D473" s="32">
        <f t="shared" si="16"/>
        <v>5.625477455554354E-3</v>
      </c>
      <c r="E473" s="32">
        <f t="shared" si="17"/>
        <v>-6.1788013630017435E-3</v>
      </c>
      <c r="F473" s="32"/>
    </row>
    <row r="474" spans="1:6">
      <c r="A474" s="40">
        <v>43893</v>
      </c>
      <c r="B474" s="38">
        <v>178.2</v>
      </c>
      <c r="C474" s="42">
        <v>11303.3</v>
      </c>
      <c r="D474" s="32">
        <f t="shared" si="16"/>
        <v>5.0938935772928289E-2</v>
      </c>
      <c r="E474" s="32">
        <f t="shared" si="17"/>
        <v>1.5203503750200955E-2</v>
      </c>
      <c r="F474" s="32"/>
    </row>
    <row r="475" spans="1:6">
      <c r="A475" s="40">
        <v>43894</v>
      </c>
      <c r="B475" s="38">
        <v>178.1</v>
      </c>
      <c r="C475" s="42">
        <v>11251</v>
      </c>
      <c r="D475" s="32">
        <f t="shared" si="16"/>
        <v>-5.6132474109290957E-4</v>
      </c>
      <c r="E475" s="32">
        <f t="shared" si="17"/>
        <v>-4.6377048935533358E-3</v>
      </c>
      <c r="F475" s="32"/>
    </row>
    <row r="476" spans="1:6">
      <c r="A476" s="40">
        <v>43895</v>
      </c>
      <c r="B476" s="38">
        <v>177.15</v>
      </c>
      <c r="C476" s="42">
        <v>11269</v>
      </c>
      <c r="D476" s="32">
        <f t="shared" si="16"/>
        <v>-5.348358984134936E-3</v>
      </c>
      <c r="E476" s="32">
        <f t="shared" si="17"/>
        <v>1.5985793812774052E-3</v>
      </c>
      <c r="F476" s="32"/>
    </row>
    <row r="477" spans="1:6">
      <c r="A477" s="40">
        <v>43896</v>
      </c>
      <c r="B477" s="38">
        <v>168.75</v>
      </c>
      <c r="C477" s="42">
        <v>10989.45</v>
      </c>
      <c r="D477" s="32">
        <f t="shared" si="16"/>
        <v>-4.8578501558841795E-2</v>
      </c>
      <c r="E477" s="32">
        <f t="shared" si="17"/>
        <v>-2.5119871302905144E-2</v>
      </c>
      <c r="F477" s="32"/>
    </row>
    <row r="478" spans="1:6">
      <c r="A478" s="40">
        <v>43899</v>
      </c>
      <c r="B478" s="38">
        <v>157.94999999999999</v>
      </c>
      <c r="C478" s="42">
        <v>10451.450000000001</v>
      </c>
      <c r="D478" s="32">
        <f t="shared" si="16"/>
        <v>-6.613980250454507E-2</v>
      </c>
      <c r="E478" s="32">
        <f t="shared" si="17"/>
        <v>-5.0194996901346441E-2</v>
      </c>
      <c r="F478" s="32"/>
    </row>
    <row r="479" spans="1:6">
      <c r="A479" s="40">
        <v>43901</v>
      </c>
      <c r="B479" s="38">
        <v>168</v>
      </c>
      <c r="C479" s="42">
        <v>10458.4</v>
      </c>
      <c r="D479" s="32">
        <f t="shared" si="16"/>
        <v>6.1685452155164813E-2</v>
      </c>
      <c r="E479" s="32">
        <f t="shared" si="17"/>
        <v>6.6475849955268567E-4</v>
      </c>
      <c r="F479" s="32"/>
    </row>
    <row r="480" spans="1:6">
      <c r="A480" s="40">
        <v>43902</v>
      </c>
      <c r="B480" s="38">
        <v>154.55000000000001</v>
      </c>
      <c r="C480" s="42">
        <v>9590.15</v>
      </c>
      <c r="D480" s="32">
        <f t="shared" si="16"/>
        <v>-8.3446310825133541E-2</v>
      </c>
      <c r="E480" s="32">
        <f t="shared" si="17"/>
        <v>-8.6668953199476567E-2</v>
      </c>
      <c r="F480" s="32"/>
    </row>
    <row r="481" spans="1:6">
      <c r="A481" s="40">
        <v>43903</v>
      </c>
      <c r="B481" s="38">
        <v>154.1</v>
      </c>
      <c r="C481" s="42">
        <v>9955.2000000000007</v>
      </c>
      <c r="D481" s="32">
        <f t="shared" si="16"/>
        <v>-2.9159262520553919E-3</v>
      </c>
      <c r="E481" s="32">
        <f t="shared" si="17"/>
        <v>3.735849765514436E-2</v>
      </c>
      <c r="F481" s="32"/>
    </row>
    <row r="482" spans="1:6">
      <c r="A482" s="40">
        <v>43906</v>
      </c>
      <c r="B482" s="38">
        <v>143.9</v>
      </c>
      <c r="C482" s="42">
        <v>9197.4</v>
      </c>
      <c r="D482" s="32">
        <f t="shared" si="16"/>
        <v>-6.8483128432747897E-2</v>
      </c>
      <c r="E482" s="32">
        <f t="shared" si="17"/>
        <v>-7.9174192303201302E-2</v>
      </c>
      <c r="F482" s="32"/>
    </row>
    <row r="483" spans="1:6">
      <c r="A483" s="40">
        <v>43907</v>
      </c>
      <c r="B483" s="38">
        <v>145.9</v>
      </c>
      <c r="C483" s="42">
        <v>8967.0499999999993</v>
      </c>
      <c r="D483" s="32">
        <f t="shared" si="16"/>
        <v>1.38028416354179E-2</v>
      </c>
      <c r="E483" s="32">
        <f t="shared" si="17"/>
        <v>-2.5364087462722871E-2</v>
      </c>
      <c r="F483" s="32"/>
    </row>
    <row r="484" spans="1:6">
      <c r="A484" s="40">
        <v>43908</v>
      </c>
      <c r="B484" s="38">
        <v>145.05000000000001</v>
      </c>
      <c r="C484" s="42">
        <v>8468.7999999999993</v>
      </c>
      <c r="D484" s="32">
        <f t="shared" si="16"/>
        <v>-5.8429449613268949E-3</v>
      </c>
      <c r="E484" s="32">
        <f t="shared" si="17"/>
        <v>-5.7167925833670724E-2</v>
      </c>
      <c r="F484" s="32"/>
    </row>
    <row r="485" spans="1:6">
      <c r="A485" s="40">
        <v>43909</v>
      </c>
      <c r="B485" s="38">
        <v>123.55</v>
      </c>
      <c r="C485" s="42">
        <v>8263.4500000000007</v>
      </c>
      <c r="D485" s="32">
        <f t="shared" si="16"/>
        <v>-0.1604325781327941</v>
      </c>
      <c r="E485" s="32">
        <f t="shared" si="17"/>
        <v>-2.4546646246054779E-2</v>
      </c>
      <c r="F485" s="32"/>
    </row>
    <row r="486" spans="1:6">
      <c r="A486" s="40">
        <v>43910</v>
      </c>
      <c r="B486" s="38">
        <v>132.80000000000001</v>
      </c>
      <c r="C486" s="42">
        <v>8745.4500000000007</v>
      </c>
      <c r="D486" s="32">
        <f t="shared" si="16"/>
        <v>7.2198304607714467E-2</v>
      </c>
      <c r="E486" s="32">
        <f t="shared" si="17"/>
        <v>5.6691389247104269E-2</v>
      </c>
      <c r="F486" s="32"/>
    </row>
    <row r="487" spans="1:6">
      <c r="A487" s="40">
        <v>43913</v>
      </c>
      <c r="B487" s="38">
        <v>127.85</v>
      </c>
      <c r="C487" s="42">
        <v>7610.25</v>
      </c>
      <c r="D487" s="32">
        <f t="shared" si="16"/>
        <v>-3.7986535305137931E-2</v>
      </c>
      <c r="E487" s="32">
        <f t="shared" si="17"/>
        <v>-0.13903754227747062</v>
      </c>
      <c r="F487" s="32"/>
    </row>
    <row r="488" spans="1:6">
      <c r="A488" s="40">
        <v>43914</v>
      </c>
      <c r="B488" s="38">
        <v>127.85</v>
      </c>
      <c r="C488" s="42">
        <v>7801.05</v>
      </c>
      <c r="D488" s="32">
        <f t="shared" si="16"/>
        <v>0</v>
      </c>
      <c r="E488" s="32">
        <f t="shared" si="17"/>
        <v>2.4762317175158709E-2</v>
      </c>
      <c r="F488" s="32"/>
    </row>
    <row r="489" spans="1:6">
      <c r="A489" s="40">
        <v>43915</v>
      </c>
      <c r="B489" s="38">
        <v>124.5</v>
      </c>
      <c r="C489" s="42">
        <v>8317.85</v>
      </c>
      <c r="D489" s="32">
        <f t="shared" si="16"/>
        <v>-2.6551985832433327E-2</v>
      </c>
      <c r="E489" s="32">
        <f t="shared" si="17"/>
        <v>6.4145467956743404E-2</v>
      </c>
      <c r="F489" s="32"/>
    </row>
    <row r="490" spans="1:6">
      <c r="A490" s="40">
        <v>43916</v>
      </c>
      <c r="B490" s="38">
        <v>123.25</v>
      </c>
      <c r="C490" s="42">
        <v>8641.4500000000007</v>
      </c>
      <c r="D490" s="32">
        <f t="shared" si="16"/>
        <v>-1.0090902981962831E-2</v>
      </c>
      <c r="E490" s="32">
        <f t="shared" si="17"/>
        <v>3.8166584832086708E-2</v>
      </c>
      <c r="F490" s="32"/>
    </row>
    <row r="491" spans="1:6">
      <c r="A491" s="40">
        <v>43917</v>
      </c>
      <c r="B491" s="38">
        <v>131.69999999999999</v>
      </c>
      <c r="C491" s="42">
        <v>8660.25</v>
      </c>
      <c r="D491" s="32">
        <f t="shared" si="16"/>
        <v>6.6311795826435774E-2</v>
      </c>
      <c r="E491" s="32">
        <f t="shared" si="17"/>
        <v>2.173197708783864E-3</v>
      </c>
      <c r="F491" s="32"/>
    </row>
    <row r="492" spans="1:6">
      <c r="A492" s="40">
        <v>43920</v>
      </c>
      <c r="B492" s="38">
        <v>133.15</v>
      </c>
      <c r="C492" s="42">
        <v>8281.1</v>
      </c>
      <c r="D492" s="32">
        <f t="shared" si="16"/>
        <v>1.0949703510706071E-2</v>
      </c>
      <c r="E492" s="32">
        <f t="shared" si="17"/>
        <v>-4.4767780703035449E-2</v>
      </c>
      <c r="F492" s="32"/>
    </row>
    <row r="493" spans="1:6">
      <c r="A493" s="40">
        <v>43921</v>
      </c>
      <c r="B493" s="38">
        <v>140.05000000000001</v>
      </c>
      <c r="C493" s="42">
        <v>8597.75</v>
      </c>
      <c r="D493" s="32">
        <f t="shared" si="16"/>
        <v>5.0523189446176377E-2</v>
      </c>
      <c r="E493" s="32">
        <f t="shared" si="17"/>
        <v>3.7524731307031482E-2</v>
      </c>
      <c r="F493" s="32"/>
    </row>
    <row r="494" spans="1:6">
      <c r="A494" s="40">
        <v>43922</v>
      </c>
      <c r="B494" s="38">
        <v>139.44999999999999</v>
      </c>
      <c r="C494" s="42">
        <v>8253.7999999999993</v>
      </c>
      <c r="D494" s="32">
        <f t="shared" si="16"/>
        <v>-4.2933876326197206E-3</v>
      </c>
      <c r="E494" s="32">
        <f t="shared" si="17"/>
        <v>-4.0826840761147287E-2</v>
      </c>
      <c r="F494" s="32"/>
    </row>
    <row r="495" spans="1:6">
      <c r="A495" s="40">
        <v>43924</v>
      </c>
      <c r="B495" s="38">
        <v>137.75</v>
      </c>
      <c r="C495" s="42">
        <v>8083.8</v>
      </c>
      <c r="D495" s="32">
        <f t="shared" si="16"/>
        <v>-1.2265666040473968E-2</v>
      </c>
      <c r="E495" s="32">
        <f t="shared" si="17"/>
        <v>-2.0811641353066516E-2</v>
      </c>
      <c r="F495" s="32"/>
    </row>
    <row r="496" spans="1:6">
      <c r="A496" s="40">
        <v>43928</v>
      </c>
      <c r="B496" s="38">
        <v>140.15</v>
      </c>
      <c r="C496" s="42">
        <v>8792.2000000000007</v>
      </c>
      <c r="D496" s="32">
        <f t="shared" si="16"/>
        <v>1.7272829577773464E-2</v>
      </c>
      <c r="E496" s="32">
        <f t="shared" si="17"/>
        <v>8.4002905787553775E-2</v>
      </c>
      <c r="F496" s="32"/>
    </row>
    <row r="497" spans="1:6">
      <c r="A497" s="40">
        <v>43929</v>
      </c>
      <c r="B497" s="38">
        <v>137.35</v>
      </c>
      <c r="C497" s="42">
        <v>8748.75</v>
      </c>
      <c r="D497" s="32">
        <f t="shared" si="16"/>
        <v>-2.0180865069514501E-2</v>
      </c>
      <c r="E497" s="32">
        <f t="shared" si="17"/>
        <v>-4.9541317736614601E-3</v>
      </c>
      <c r="F497" s="32"/>
    </row>
    <row r="498" spans="1:6">
      <c r="A498" s="40">
        <v>43930</v>
      </c>
      <c r="B498" s="38">
        <v>140.80000000000001</v>
      </c>
      <c r="C498" s="42">
        <v>9111.9</v>
      </c>
      <c r="D498" s="32">
        <f t="shared" si="16"/>
        <v>2.4808031182659358E-2</v>
      </c>
      <c r="E498" s="32">
        <f t="shared" si="17"/>
        <v>4.0670418523978472E-2</v>
      </c>
      <c r="F498" s="32"/>
    </row>
    <row r="499" spans="1:6">
      <c r="A499" s="40">
        <v>43934</v>
      </c>
      <c r="B499" s="38">
        <v>145.9</v>
      </c>
      <c r="C499" s="42">
        <v>8993.85</v>
      </c>
      <c r="D499" s="32">
        <f t="shared" si="16"/>
        <v>3.5581011804797856E-2</v>
      </c>
      <c r="E499" s="32">
        <f t="shared" si="17"/>
        <v>-1.3040241121341193E-2</v>
      </c>
      <c r="F499" s="32"/>
    </row>
    <row r="500" spans="1:6">
      <c r="A500" s="40">
        <v>43936</v>
      </c>
      <c r="B500" s="38">
        <v>146.85</v>
      </c>
      <c r="C500" s="42">
        <v>8925.2999999999993</v>
      </c>
      <c r="D500" s="32">
        <f t="shared" si="16"/>
        <v>6.4902021158889985E-3</v>
      </c>
      <c r="E500" s="32">
        <f t="shared" si="17"/>
        <v>-7.6510698780880753E-3</v>
      </c>
      <c r="F500" s="32"/>
    </row>
    <row r="501" spans="1:6">
      <c r="A501" s="40">
        <v>43937</v>
      </c>
      <c r="B501" s="38">
        <v>147.4</v>
      </c>
      <c r="C501" s="42">
        <v>8992.7999999999993</v>
      </c>
      <c r="D501" s="32">
        <f t="shared" si="16"/>
        <v>3.7383221106071581E-3</v>
      </c>
      <c r="E501" s="32">
        <f t="shared" si="17"/>
        <v>7.5343166192884132E-3</v>
      </c>
      <c r="F501" s="32"/>
    </row>
    <row r="502" spans="1:6">
      <c r="A502" s="40">
        <v>43938</v>
      </c>
      <c r="B502" s="38">
        <v>148.75</v>
      </c>
      <c r="C502" s="42">
        <v>9266.75</v>
      </c>
      <c r="D502" s="32">
        <f t="shared" si="16"/>
        <v>9.1170646705029529E-3</v>
      </c>
      <c r="E502" s="32">
        <f t="shared" si="17"/>
        <v>3.0008467628351927E-2</v>
      </c>
      <c r="F502" s="32"/>
    </row>
    <row r="503" spans="1:6">
      <c r="A503" s="40">
        <v>43941</v>
      </c>
      <c r="B503" s="38">
        <v>144.19999999999999</v>
      </c>
      <c r="C503" s="42">
        <v>9261.85</v>
      </c>
      <c r="D503" s="32">
        <f t="shared" si="16"/>
        <v>-3.1065819574890487E-2</v>
      </c>
      <c r="E503" s="32">
        <f t="shared" si="17"/>
        <v>-5.2891207260448751E-4</v>
      </c>
      <c r="F503" s="32"/>
    </row>
    <row r="504" spans="1:6">
      <c r="A504" s="40">
        <v>43942</v>
      </c>
      <c r="B504" s="38">
        <v>139</v>
      </c>
      <c r="C504" s="42">
        <v>8981.4500000000007</v>
      </c>
      <c r="D504" s="32">
        <f t="shared" si="16"/>
        <v>-3.6727291720156811E-2</v>
      </c>
      <c r="E504" s="32">
        <f t="shared" si="17"/>
        <v>-3.0742473508770931E-2</v>
      </c>
      <c r="F504" s="32"/>
    </row>
    <row r="505" spans="1:6">
      <c r="A505" s="40">
        <v>43943</v>
      </c>
      <c r="B505" s="38">
        <v>140.69999999999999</v>
      </c>
      <c r="C505" s="42">
        <v>9187.2999999999993</v>
      </c>
      <c r="D505" s="32">
        <f t="shared" si="16"/>
        <v>1.2156030989651453E-2</v>
      </c>
      <c r="E505" s="32">
        <f t="shared" si="17"/>
        <v>2.2660756382103509E-2</v>
      </c>
      <c r="F505" s="32"/>
    </row>
    <row r="506" spans="1:6">
      <c r="A506" s="40">
        <v>43944</v>
      </c>
      <c r="B506" s="38">
        <v>140.9</v>
      </c>
      <c r="C506" s="42">
        <v>9313.9</v>
      </c>
      <c r="D506" s="32">
        <f t="shared" si="16"/>
        <v>1.4204547842913444E-3</v>
      </c>
      <c r="E506" s="32">
        <f t="shared" si="17"/>
        <v>1.3685812382357899E-2</v>
      </c>
      <c r="F506" s="32"/>
    </row>
    <row r="507" spans="1:6">
      <c r="A507" s="40">
        <v>43945</v>
      </c>
      <c r="B507" s="38">
        <v>137</v>
      </c>
      <c r="C507" s="42">
        <v>9154.4</v>
      </c>
      <c r="D507" s="32">
        <f t="shared" si="16"/>
        <v>-2.8069493076509619E-2</v>
      </c>
      <c r="E507" s="32">
        <f t="shared" si="17"/>
        <v>-1.7273269955520296E-2</v>
      </c>
      <c r="F507" s="32"/>
    </row>
    <row r="508" spans="1:6">
      <c r="A508" s="40">
        <v>43948</v>
      </c>
      <c r="B508" s="38">
        <v>138.1</v>
      </c>
      <c r="C508" s="42">
        <v>9282.2999999999993</v>
      </c>
      <c r="D508" s="32">
        <f t="shared" si="16"/>
        <v>7.9971345871214759E-3</v>
      </c>
      <c r="E508" s="32">
        <f t="shared" si="17"/>
        <v>1.3874722895871999E-2</v>
      </c>
      <c r="F508" s="32"/>
    </row>
    <row r="509" spans="1:6">
      <c r="A509" s="40">
        <v>43949</v>
      </c>
      <c r="B509" s="38">
        <v>135.4</v>
      </c>
      <c r="C509" s="42">
        <v>9380.9</v>
      </c>
      <c r="D509" s="32">
        <f t="shared" si="16"/>
        <v>-1.9744699937071772E-2</v>
      </c>
      <c r="E509" s="32">
        <f t="shared" si="17"/>
        <v>1.0566346325391251E-2</v>
      </c>
      <c r="F509" s="32"/>
    </row>
    <row r="510" spans="1:6">
      <c r="A510" s="40">
        <v>43950</v>
      </c>
      <c r="B510" s="38">
        <v>139.85</v>
      </c>
      <c r="C510" s="42">
        <v>9553.35</v>
      </c>
      <c r="D510" s="32">
        <f t="shared" si="16"/>
        <v>3.2337059169794027E-2</v>
      </c>
      <c r="E510" s="32">
        <f t="shared" si="17"/>
        <v>1.821617107952879E-2</v>
      </c>
      <c r="F510" s="32"/>
    </row>
    <row r="511" spans="1:6">
      <c r="A511" s="40">
        <v>43951</v>
      </c>
      <c r="B511" s="38">
        <v>148.5</v>
      </c>
      <c r="C511" s="42">
        <v>9859.9</v>
      </c>
      <c r="D511" s="32">
        <f t="shared" si="16"/>
        <v>6.0014538594785706E-2</v>
      </c>
      <c r="E511" s="32">
        <f t="shared" si="17"/>
        <v>3.158414825312425E-2</v>
      </c>
      <c r="F511" s="32"/>
    </row>
    <row r="512" spans="1:6">
      <c r="A512" s="40">
        <v>43955</v>
      </c>
      <c r="B512" s="38">
        <v>142.30000000000001</v>
      </c>
      <c r="C512" s="42">
        <v>9293.5</v>
      </c>
      <c r="D512" s="32">
        <f t="shared" si="16"/>
        <v>-4.2647453146947518E-2</v>
      </c>
      <c r="E512" s="32">
        <f t="shared" si="17"/>
        <v>-5.9160795509013528E-2</v>
      </c>
      <c r="F512" s="32"/>
    </row>
    <row r="513" spans="1:6">
      <c r="A513" s="40">
        <v>43956</v>
      </c>
      <c r="B513" s="38">
        <v>138</v>
      </c>
      <c r="C513" s="42">
        <v>9205.6</v>
      </c>
      <c r="D513" s="32">
        <f t="shared" si="16"/>
        <v>-3.0683819938602096E-2</v>
      </c>
      <c r="E513" s="32">
        <f t="shared" si="17"/>
        <v>-9.5032365391587315E-3</v>
      </c>
      <c r="F513" s="32"/>
    </row>
    <row r="514" spans="1:6">
      <c r="A514" s="40">
        <v>43957</v>
      </c>
      <c r="B514" s="38">
        <v>133.75</v>
      </c>
      <c r="C514" s="42">
        <v>9270.9</v>
      </c>
      <c r="D514" s="32">
        <f t="shared" si="16"/>
        <v>-3.1281299381088791E-2</v>
      </c>
      <c r="E514" s="32">
        <f t="shared" si="17"/>
        <v>7.0684677166181938E-3</v>
      </c>
      <c r="F514" s="32"/>
    </row>
    <row r="515" spans="1:6">
      <c r="A515" s="40">
        <v>43958</v>
      </c>
      <c r="B515" s="38">
        <v>130.80000000000001</v>
      </c>
      <c r="C515" s="42">
        <v>9199.0499999999993</v>
      </c>
      <c r="D515" s="32">
        <f t="shared" si="16"/>
        <v>-2.2302946753017531E-2</v>
      </c>
      <c r="E515" s="32">
        <f t="shared" si="17"/>
        <v>-7.7802443900713515E-3</v>
      </c>
      <c r="F515" s="32"/>
    </row>
    <row r="516" spans="1:6">
      <c r="A516" s="40">
        <v>43959</v>
      </c>
      <c r="B516" s="38">
        <v>129</v>
      </c>
      <c r="C516" s="42">
        <v>9251.5</v>
      </c>
      <c r="D516" s="32">
        <f t="shared" ref="D516:D579" si="18">LN(B516/B515)</f>
        <v>-1.3857034661426354E-2</v>
      </c>
      <c r="E516" s="32">
        <f t="shared" ref="E516:E579" si="19">LN(C516/C515)</f>
        <v>5.6854826859751096E-3</v>
      </c>
      <c r="F516" s="32"/>
    </row>
    <row r="517" spans="1:6">
      <c r="A517" s="40">
        <v>43962</v>
      </c>
      <c r="B517" s="38">
        <v>128.44999999999999</v>
      </c>
      <c r="C517" s="42">
        <v>9239.2000000000007</v>
      </c>
      <c r="D517" s="32">
        <f t="shared" si="18"/>
        <v>-4.2726808057795837E-3</v>
      </c>
      <c r="E517" s="32">
        <f t="shared" si="19"/>
        <v>-1.3303987208930653E-3</v>
      </c>
      <c r="F517" s="32"/>
    </row>
    <row r="518" spans="1:6">
      <c r="A518" s="40">
        <v>43963</v>
      </c>
      <c r="B518" s="38">
        <v>126.85</v>
      </c>
      <c r="C518" s="42">
        <v>9196.5499999999993</v>
      </c>
      <c r="D518" s="32">
        <f t="shared" si="18"/>
        <v>-1.2534437510601616E-2</v>
      </c>
      <c r="E518" s="32">
        <f t="shared" si="19"/>
        <v>-4.6268880938292812E-3</v>
      </c>
      <c r="F518" s="32"/>
    </row>
    <row r="519" spans="1:6">
      <c r="A519" s="40">
        <v>43964</v>
      </c>
      <c r="B519" s="38">
        <v>130.6</v>
      </c>
      <c r="C519" s="42">
        <v>9383.5499999999993</v>
      </c>
      <c r="D519" s="32">
        <f t="shared" si="18"/>
        <v>2.9133930797039714E-2</v>
      </c>
      <c r="E519" s="32">
        <f t="shared" si="19"/>
        <v>2.0129742512240333E-2</v>
      </c>
      <c r="F519" s="32"/>
    </row>
    <row r="520" spans="1:6">
      <c r="A520" s="40">
        <v>43965</v>
      </c>
      <c r="B520" s="38">
        <v>128.65</v>
      </c>
      <c r="C520" s="42">
        <v>9142.75</v>
      </c>
      <c r="D520" s="32">
        <f t="shared" si="18"/>
        <v>-1.5043678114577389E-2</v>
      </c>
      <c r="E520" s="32">
        <f t="shared" si="19"/>
        <v>-2.5996940751458281E-2</v>
      </c>
      <c r="F520" s="32"/>
    </row>
    <row r="521" spans="1:6">
      <c r="A521" s="40">
        <v>43966</v>
      </c>
      <c r="B521" s="38">
        <v>129.6</v>
      </c>
      <c r="C521" s="42">
        <v>9136.85</v>
      </c>
      <c r="D521" s="32">
        <f t="shared" si="18"/>
        <v>7.3572451904211633E-3</v>
      </c>
      <c r="E521" s="32">
        <f t="shared" si="19"/>
        <v>-6.455283709578169E-4</v>
      </c>
      <c r="F521" s="32"/>
    </row>
    <row r="522" spans="1:6">
      <c r="A522" s="40">
        <v>43969</v>
      </c>
      <c r="B522" s="38">
        <v>121.7</v>
      </c>
      <c r="C522" s="42">
        <v>8823.25</v>
      </c>
      <c r="D522" s="32">
        <f t="shared" si="18"/>
        <v>-6.2893783924692706E-2</v>
      </c>
      <c r="E522" s="32">
        <f t="shared" si="19"/>
        <v>-3.4925404242762116E-2</v>
      </c>
      <c r="F522" s="32"/>
    </row>
    <row r="523" spans="1:6">
      <c r="A523" s="40">
        <v>43970</v>
      </c>
      <c r="B523" s="38">
        <v>123.6</v>
      </c>
      <c r="C523" s="42">
        <v>8879.1</v>
      </c>
      <c r="D523" s="32">
        <f t="shared" si="18"/>
        <v>1.5491545030108819E-2</v>
      </c>
      <c r="E523" s="32">
        <f t="shared" si="19"/>
        <v>6.3099176443585188E-3</v>
      </c>
      <c r="F523" s="32"/>
    </row>
    <row r="524" spans="1:6">
      <c r="A524" s="40">
        <v>43971</v>
      </c>
      <c r="B524" s="38">
        <v>123.25</v>
      </c>
      <c r="C524" s="42">
        <v>9066.5499999999993</v>
      </c>
      <c r="D524" s="32">
        <f t="shared" si="18"/>
        <v>-2.8357321007908888E-3</v>
      </c>
      <c r="E524" s="32">
        <f t="shared" si="19"/>
        <v>2.0891616387661998E-2</v>
      </c>
      <c r="F524" s="32"/>
    </row>
    <row r="525" spans="1:6">
      <c r="A525" s="40">
        <v>43972</v>
      </c>
      <c r="B525" s="38">
        <v>124.5</v>
      </c>
      <c r="C525" s="42">
        <v>9106.25</v>
      </c>
      <c r="D525" s="32">
        <f t="shared" si="18"/>
        <v>1.009090298196272E-2</v>
      </c>
      <c r="E525" s="32">
        <f t="shared" si="19"/>
        <v>4.3691740573838051E-3</v>
      </c>
      <c r="F525" s="32"/>
    </row>
    <row r="526" spans="1:6">
      <c r="A526" s="40">
        <v>43973</v>
      </c>
      <c r="B526" s="38">
        <v>125.2</v>
      </c>
      <c r="C526" s="42">
        <v>9039.25</v>
      </c>
      <c r="D526" s="32">
        <f t="shared" si="18"/>
        <v>5.6067427612358717E-3</v>
      </c>
      <c r="E526" s="32">
        <f t="shared" si="19"/>
        <v>-7.3847846008156101E-3</v>
      </c>
      <c r="F526" s="32"/>
    </row>
    <row r="527" spans="1:6">
      <c r="A527" s="40">
        <v>43977</v>
      </c>
      <c r="B527" s="38">
        <v>127.25</v>
      </c>
      <c r="C527" s="42">
        <v>9029.0499999999993</v>
      </c>
      <c r="D527" s="32">
        <f t="shared" si="18"/>
        <v>1.6241196764633894E-2</v>
      </c>
      <c r="E527" s="32">
        <f t="shared" si="19"/>
        <v>-1.1290493387357832E-3</v>
      </c>
      <c r="F527" s="32"/>
    </row>
    <row r="528" spans="1:6">
      <c r="A528" s="40">
        <v>43978</v>
      </c>
      <c r="B528" s="38">
        <v>130.80000000000001</v>
      </c>
      <c r="C528" s="42">
        <v>9314.9500000000007</v>
      </c>
      <c r="D528" s="32">
        <f t="shared" si="18"/>
        <v>2.7515783592466345E-2</v>
      </c>
      <c r="E528" s="32">
        <f t="shared" si="19"/>
        <v>3.1173479330792266E-2</v>
      </c>
      <c r="F528" s="32"/>
    </row>
    <row r="529" spans="1:6">
      <c r="A529" s="40">
        <v>43979</v>
      </c>
      <c r="B529" s="38">
        <v>133.9</v>
      </c>
      <c r="C529" s="42">
        <v>9490.1</v>
      </c>
      <c r="D529" s="32">
        <f t="shared" si="18"/>
        <v>2.3423813674028449E-2</v>
      </c>
      <c r="E529" s="32">
        <f t="shared" si="19"/>
        <v>1.8628513621497384E-2</v>
      </c>
      <c r="F529" s="32"/>
    </row>
    <row r="530" spans="1:6">
      <c r="A530" s="40">
        <v>43980</v>
      </c>
      <c r="B530" s="38">
        <v>141.30000000000001</v>
      </c>
      <c r="C530" s="42">
        <v>9580.2999999999993</v>
      </c>
      <c r="D530" s="32">
        <f t="shared" si="18"/>
        <v>5.3792036993355052E-2</v>
      </c>
      <c r="E530" s="32">
        <f t="shared" si="19"/>
        <v>9.4597567584245815E-3</v>
      </c>
      <c r="F530" s="32"/>
    </row>
    <row r="531" spans="1:6">
      <c r="A531" s="40">
        <v>43983</v>
      </c>
      <c r="B531" s="38">
        <v>148.55000000000001</v>
      </c>
      <c r="C531" s="42">
        <v>9826.15</v>
      </c>
      <c r="D531" s="32">
        <f t="shared" si="18"/>
        <v>5.0036312218134919E-2</v>
      </c>
      <c r="E531" s="32">
        <f t="shared" si="19"/>
        <v>2.5338292519217084E-2</v>
      </c>
      <c r="F531" s="32"/>
    </row>
    <row r="532" spans="1:6">
      <c r="A532" s="40">
        <v>43984</v>
      </c>
      <c r="B532" s="38">
        <v>143.4</v>
      </c>
      <c r="C532" s="42">
        <v>9979.1</v>
      </c>
      <c r="D532" s="32">
        <f t="shared" si="18"/>
        <v>-3.5283673743096752E-2</v>
      </c>
      <c r="E532" s="32">
        <f t="shared" si="19"/>
        <v>1.5445706644400328E-2</v>
      </c>
      <c r="F532" s="32"/>
    </row>
    <row r="533" spans="1:6">
      <c r="A533" s="40">
        <v>43985</v>
      </c>
      <c r="B533" s="38">
        <v>141.69999999999999</v>
      </c>
      <c r="C533" s="42">
        <v>10061.549999999999</v>
      </c>
      <c r="D533" s="32">
        <f t="shared" si="18"/>
        <v>-1.1925781468885403E-2</v>
      </c>
      <c r="E533" s="32">
        <f t="shared" si="19"/>
        <v>8.2283224537368568E-3</v>
      </c>
      <c r="F533" s="32"/>
    </row>
    <row r="534" spans="1:6">
      <c r="A534" s="40">
        <v>43986</v>
      </c>
      <c r="B534" s="38">
        <v>140.25</v>
      </c>
      <c r="C534" s="42">
        <v>10029.1</v>
      </c>
      <c r="D534" s="32">
        <f t="shared" si="18"/>
        <v>-1.0285602293829028E-2</v>
      </c>
      <c r="E534" s="32">
        <f t="shared" si="19"/>
        <v>-3.2303612096776253E-3</v>
      </c>
      <c r="F534" s="32"/>
    </row>
    <row r="535" spans="1:6">
      <c r="A535" s="40">
        <v>43987</v>
      </c>
      <c r="B535" s="38">
        <v>144.85</v>
      </c>
      <c r="C535" s="42">
        <v>10142.15</v>
      </c>
      <c r="D535" s="32">
        <f t="shared" si="18"/>
        <v>3.2272179812553634E-2</v>
      </c>
      <c r="E535" s="32">
        <f t="shared" si="19"/>
        <v>1.120914010549148E-2</v>
      </c>
      <c r="F535" s="32"/>
    </row>
    <row r="536" spans="1:6">
      <c r="A536" s="40">
        <v>43990</v>
      </c>
      <c r="B536" s="38">
        <v>146.69999999999999</v>
      </c>
      <c r="C536" s="42">
        <v>10167.450000000001</v>
      </c>
      <c r="D536" s="32">
        <f t="shared" si="18"/>
        <v>1.2690960933576646E-2</v>
      </c>
      <c r="E536" s="32">
        <f t="shared" si="19"/>
        <v>2.4914339117400133E-3</v>
      </c>
      <c r="F536" s="32"/>
    </row>
    <row r="537" spans="1:6">
      <c r="A537" s="40">
        <v>43991</v>
      </c>
      <c r="B537" s="38">
        <v>144.30000000000001</v>
      </c>
      <c r="C537" s="42">
        <v>10046.65</v>
      </c>
      <c r="D537" s="32">
        <f t="shared" si="18"/>
        <v>-1.6495219369110675E-2</v>
      </c>
      <c r="E537" s="32">
        <f t="shared" si="19"/>
        <v>-1.1952195553601492E-2</v>
      </c>
      <c r="F537" s="32"/>
    </row>
    <row r="538" spans="1:6">
      <c r="A538" s="40">
        <v>43992</v>
      </c>
      <c r="B538" s="38">
        <v>140.69999999999999</v>
      </c>
      <c r="C538" s="42">
        <v>10116.15</v>
      </c>
      <c r="D538" s="32">
        <f t="shared" si="18"/>
        <v>-2.5264501659481933E-2</v>
      </c>
      <c r="E538" s="32">
        <f t="shared" si="19"/>
        <v>6.8939110891929863E-3</v>
      </c>
      <c r="F538" s="32"/>
    </row>
    <row r="539" spans="1:6">
      <c r="A539" s="40">
        <v>43993</v>
      </c>
      <c r="B539" s="38">
        <v>137.69999999999999</v>
      </c>
      <c r="C539" s="42">
        <v>9902</v>
      </c>
      <c r="D539" s="32">
        <f t="shared" si="18"/>
        <v>-2.1552558385734191E-2</v>
      </c>
      <c r="E539" s="32">
        <f t="shared" si="19"/>
        <v>-2.139639975380881E-2</v>
      </c>
      <c r="F539" s="32"/>
    </row>
    <row r="540" spans="1:6">
      <c r="A540" s="40">
        <v>43994</v>
      </c>
      <c r="B540" s="38">
        <v>134.65</v>
      </c>
      <c r="C540" s="42">
        <v>9972.9</v>
      </c>
      <c r="D540" s="32">
        <f t="shared" si="18"/>
        <v>-2.2398586477001152E-2</v>
      </c>
      <c r="E540" s="32">
        <f t="shared" si="19"/>
        <v>7.1346573571307781E-3</v>
      </c>
      <c r="F540" s="32"/>
    </row>
    <row r="541" spans="1:6">
      <c r="A541" s="40">
        <v>43997</v>
      </c>
      <c r="B541" s="38">
        <v>132.1</v>
      </c>
      <c r="C541" s="42">
        <v>9813.7000000000007</v>
      </c>
      <c r="D541" s="32">
        <f t="shared" si="18"/>
        <v>-1.911960772932831E-2</v>
      </c>
      <c r="E541" s="32">
        <f t="shared" si="19"/>
        <v>-1.6092045671383177E-2</v>
      </c>
      <c r="F541" s="32"/>
    </row>
    <row r="542" spans="1:6">
      <c r="A542" s="40">
        <v>43998</v>
      </c>
      <c r="B542" s="38">
        <v>131.15</v>
      </c>
      <c r="C542" s="42">
        <v>9914</v>
      </c>
      <c r="D542" s="32">
        <f t="shared" si="18"/>
        <v>-7.2175052153968279E-3</v>
      </c>
      <c r="E542" s="32">
        <f t="shared" si="19"/>
        <v>1.0168530973403287E-2</v>
      </c>
      <c r="F542" s="32"/>
    </row>
    <row r="543" spans="1:6">
      <c r="A543" s="40">
        <v>43999</v>
      </c>
      <c r="B543" s="38">
        <v>129.44999999999999</v>
      </c>
      <c r="C543" s="42">
        <v>9881.15</v>
      </c>
      <c r="D543" s="32">
        <f t="shared" si="18"/>
        <v>-1.3047000115336155E-2</v>
      </c>
      <c r="E543" s="32">
        <f t="shared" si="19"/>
        <v>-3.3189978510494772E-3</v>
      </c>
      <c r="F543" s="32"/>
    </row>
    <row r="544" spans="1:6">
      <c r="A544" s="40">
        <v>44000</v>
      </c>
      <c r="B544" s="38">
        <v>137.6</v>
      </c>
      <c r="C544" s="42">
        <v>10091.65</v>
      </c>
      <c r="D544" s="32">
        <f t="shared" si="18"/>
        <v>6.105621930169676E-2</v>
      </c>
      <c r="E544" s="32">
        <f t="shared" si="19"/>
        <v>2.1079447494686824E-2</v>
      </c>
      <c r="F544" s="32"/>
    </row>
    <row r="545" spans="1:6">
      <c r="A545" s="40">
        <v>44001</v>
      </c>
      <c r="B545" s="38">
        <v>137.25</v>
      </c>
      <c r="C545" s="42">
        <v>10244.4</v>
      </c>
      <c r="D545" s="32">
        <f t="shared" si="18"/>
        <v>-2.5468451096032504E-3</v>
      </c>
      <c r="E545" s="32">
        <f t="shared" si="19"/>
        <v>1.5022865580104622E-2</v>
      </c>
      <c r="F545" s="32"/>
    </row>
    <row r="546" spans="1:6">
      <c r="A546" s="40">
        <v>44004</v>
      </c>
      <c r="B546" s="38">
        <v>143.65</v>
      </c>
      <c r="C546" s="42">
        <v>10311.200000000001</v>
      </c>
      <c r="D546" s="32">
        <f t="shared" si="18"/>
        <v>4.5575705035658651E-2</v>
      </c>
      <c r="E546" s="32">
        <f t="shared" si="19"/>
        <v>6.4994682863088122E-3</v>
      </c>
      <c r="F546" s="32"/>
    </row>
    <row r="547" spans="1:6">
      <c r="A547" s="40">
        <v>44005</v>
      </c>
      <c r="B547" s="38">
        <v>143.85</v>
      </c>
      <c r="C547" s="42">
        <v>10471</v>
      </c>
      <c r="D547" s="32">
        <f t="shared" si="18"/>
        <v>1.3913045722581839E-3</v>
      </c>
      <c r="E547" s="32">
        <f t="shared" si="19"/>
        <v>1.5378848196892156E-2</v>
      </c>
      <c r="F547" s="32"/>
    </row>
    <row r="548" spans="1:6">
      <c r="A548" s="40">
        <v>44006</v>
      </c>
      <c r="B548" s="38">
        <v>141.55000000000001</v>
      </c>
      <c r="C548" s="42">
        <v>10305.299999999999</v>
      </c>
      <c r="D548" s="32">
        <f t="shared" si="18"/>
        <v>-1.6118078439648176E-2</v>
      </c>
      <c r="E548" s="32">
        <f t="shared" si="19"/>
        <v>-1.5951205305137297E-2</v>
      </c>
      <c r="F548" s="32"/>
    </row>
    <row r="549" spans="1:6">
      <c r="A549" s="40">
        <v>44007</v>
      </c>
      <c r="B549" s="38">
        <v>140.4</v>
      </c>
      <c r="C549" s="42">
        <v>10288.9</v>
      </c>
      <c r="D549" s="32">
        <f t="shared" si="18"/>
        <v>-8.1575199661979396E-3</v>
      </c>
      <c r="E549" s="32">
        <f t="shared" si="19"/>
        <v>-1.5926817712496291E-3</v>
      </c>
      <c r="F549" s="32"/>
    </row>
    <row r="550" spans="1:6">
      <c r="A550" s="40">
        <v>44008</v>
      </c>
      <c r="B550" s="38">
        <v>142.1</v>
      </c>
      <c r="C550" s="42">
        <v>10383</v>
      </c>
      <c r="D550" s="32">
        <f t="shared" si="18"/>
        <v>1.2035543511344093E-2</v>
      </c>
      <c r="E550" s="32">
        <f t="shared" si="19"/>
        <v>9.1042090923787473E-3</v>
      </c>
      <c r="F550" s="32"/>
    </row>
    <row r="551" spans="1:6">
      <c r="A551" s="40">
        <v>44011</v>
      </c>
      <c r="B551" s="38">
        <v>134.85</v>
      </c>
      <c r="C551" s="42">
        <v>10312.4</v>
      </c>
      <c r="D551" s="32">
        <f t="shared" si="18"/>
        <v>-5.2367985517316043E-2</v>
      </c>
      <c r="E551" s="32">
        <f t="shared" si="19"/>
        <v>-6.8227986772304633E-3</v>
      </c>
      <c r="F551" s="32"/>
    </row>
    <row r="552" spans="1:6">
      <c r="A552" s="40">
        <v>44012</v>
      </c>
      <c r="B552" s="38">
        <v>132.85</v>
      </c>
      <c r="C552" s="42">
        <v>10302.1</v>
      </c>
      <c r="D552" s="32">
        <f t="shared" si="18"/>
        <v>-1.4942377379916482E-2</v>
      </c>
      <c r="E552" s="32">
        <f t="shared" si="19"/>
        <v>-9.9929669476585162E-4</v>
      </c>
      <c r="F552" s="32"/>
    </row>
    <row r="553" spans="1:6">
      <c r="A553" s="40">
        <v>44013</v>
      </c>
      <c r="B553" s="38">
        <v>133.85</v>
      </c>
      <c r="C553" s="42">
        <v>10430.049999999999</v>
      </c>
      <c r="D553" s="32">
        <f t="shared" si="18"/>
        <v>7.4990977605390481E-3</v>
      </c>
      <c r="E553" s="32">
        <f t="shared" si="19"/>
        <v>1.2343304915724197E-2</v>
      </c>
      <c r="F553" s="32"/>
    </row>
    <row r="554" spans="1:6">
      <c r="A554" s="40">
        <v>44014</v>
      </c>
      <c r="B554" s="38">
        <v>133.6</v>
      </c>
      <c r="C554" s="42">
        <v>10551.7</v>
      </c>
      <c r="D554" s="32">
        <f t="shared" si="18"/>
        <v>-1.869508863816211E-3</v>
      </c>
      <c r="E554" s="32">
        <f t="shared" si="19"/>
        <v>1.1595921516546171E-2</v>
      </c>
      <c r="F554" s="32"/>
    </row>
    <row r="555" spans="1:6">
      <c r="A555" s="40">
        <v>44015</v>
      </c>
      <c r="B555" s="38">
        <v>135.25</v>
      </c>
      <c r="C555" s="42">
        <v>10607.35</v>
      </c>
      <c r="D555" s="32">
        <f t="shared" si="18"/>
        <v>1.227465662404564E-2</v>
      </c>
      <c r="E555" s="32">
        <f t="shared" si="19"/>
        <v>5.2601726747523682E-3</v>
      </c>
      <c r="F555" s="32"/>
    </row>
    <row r="556" spans="1:6">
      <c r="A556" s="40">
        <v>44018</v>
      </c>
      <c r="B556" s="38">
        <v>135.85</v>
      </c>
      <c r="C556" s="42">
        <v>10763.65</v>
      </c>
      <c r="D556" s="32">
        <f t="shared" si="18"/>
        <v>4.4264181457658557E-3</v>
      </c>
      <c r="E556" s="32">
        <f t="shared" si="19"/>
        <v>1.4627559486280819E-2</v>
      </c>
      <c r="F556" s="32"/>
    </row>
    <row r="557" spans="1:6">
      <c r="A557" s="40">
        <v>44019</v>
      </c>
      <c r="B557" s="38">
        <v>132.85</v>
      </c>
      <c r="C557" s="42">
        <v>10799.65</v>
      </c>
      <c r="D557" s="32">
        <f t="shared" si="18"/>
        <v>-2.2330663666534283E-2</v>
      </c>
      <c r="E557" s="32">
        <f t="shared" si="19"/>
        <v>3.3390096550110133E-3</v>
      </c>
      <c r="F557" s="32"/>
    </row>
    <row r="558" spans="1:6">
      <c r="A558" s="40">
        <v>44020</v>
      </c>
      <c r="B558" s="38">
        <v>132.85</v>
      </c>
      <c r="C558" s="42">
        <v>10705.75</v>
      </c>
      <c r="D558" s="32">
        <f t="shared" si="18"/>
        <v>0</v>
      </c>
      <c r="E558" s="32">
        <f t="shared" si="19"/>
        <v>-8.7327458908366285E-3</v>
      </c>
      <c r="F558" s="32"/>
    </row>
    <row r="559" spans="1:6">
      <c r="A559" s="40">
        <v>44021</v>
      </c>
      <c r="B559" s="38">
        <v>130.4</v>
      </c>
      <c r="C559" s="42">
        <v>10813.45</v>
      </c>
      <c r="D559" s="32">
        <f t="shared" si="18"/>
        <v>-1.8614022713269875E-2</v>
      </c>
      <c r="E559" s="32">
        <f t="shared" si="19"/>
        <v>1.000974936330002E-2</v>
      </c>
      <c r="F559" s="32"/>
    </row>
    <row r="560" spans="1:6">
      <c r="A560" s="40">
        <v>44022</v>
      </c>
      <c r="B560" s="38">
        <v>131.19999999999999</v>
      </c>
      <c r="C560" s="42">
        <v>10768.05</v>
      </c>
      <c r="D560" s="32">
        <f t="shared" si="18"/>
        <v>6.1162270174360536E-3</v>
      </c>
      <c r="E560" s="32">
        <f t="shared" si="19"/>
        <v>-4.2073133906914339E-3</v>
      </c>
      <c r="F560" s="32"/>
    </row>
    <row r="561" spans="1:6">
      <c r="A561" s="40">
        <v>44025</v>
      </c>
      <c r="B561" s="38">
        <v>130.5</v>
      </c>
      <c r="C561" s="42">
        <v>10802.7</v>
      </c>
      <c r="D561" s="32">
        <f t="shared" si="18"/>
        <v>-5.3496497472404871E-3</v>
      </c>
      <c r="E561" s="32">
        <f t="shared" si="19"/>
        <v>3.2126866059741998E-3</v>
      </c>
      <c r="F561" s="32"/>
    </row>
    <row r="562" spans="1:6">
      <c r="A562" s="40">
        <v>44026</v>
      </c>
      <c r="B562" s="38">
        <v>128.25</v>
      </c>
      <c r="C562" s="42">
        <v>10607.35</v>
      </c>
      <c r="D562" s="32">
        <f t="shared" si="18"/>
        <v>-1.7391742711869222E-2</v>
      </c>
      <c r="E562" s="32">
        <f t="shared" si="19"/>
        <v>-1.8248945829038105E-2</v>
      </c>
      <c r="F562" s="32"/>
    </row>
    <row r="563" spans="1:6">
      <c r="A563" s="40">
        <v>44033</v>
      </c>
      <c r="B563" s="38">
        <v>133.1</v>
      </c>
      <c r="C563" s="42">
        <v>11162.25</v>
      </c>
      <c r="D563" s="32">
        <f t="shared" si="18"/>
        <v>3.7119241350186953E-2</v>
      </c>
      <c r="E563" s="32">
        <f t="shared" si="19"/>
        <v>5.0990392478897216E-2</v>
      </c>
      <c r="F563" s="32"/>
    </row>
    <row r="564" spans="1:6">
      <c r="A564" s="40">
        <v>44034</v>
      </c>
      <c r="B564" s="38">
        <v>134.1</v>
      </c>
      <c r="C564" s="42">
        <v>11132.6</v>
      </c>
      <c r="D564" s="32">
        <f t="shared" si="18"/>
        <v>7.4850648865669271E-3</v>
      </c>
      <c r="E564" s="32">
        <f t="shared" si="19"/>
        <v>-2.6598086535778794E-3</v>
      </c>
      <c r="F564" s="32"/>
    </row>
    <row r="565" spans="1:6">
      <c r="A565" s="40">
        <v>44035</v>
      </c>
      <c r="B565" s="38">
        <v>133.44999999999999</v>
      </c>
      <c r="C565" s="42">
        <v>11215.45</v>
      </c>
      <c r="D565" s="32">
        <f t="shared" si="18"/>
        <v>-4.8589144370996947E-3</v>
      </c>
      <c r="E565" s="32">
        <f t="shared" si="19"/>
        <v>7.414551118342539E-3</v>
      </c>
      <c r="F565" s="32"/>
    </row>
    <row r="566" spans="1:6">
      <c r="A566" s="40">
        <v>44036</v>
      </c>
      <c r="B566" s="38">
        <v>131.6</v>
      </c>
      <c r="C566" s="42">
        <v>11194.15</v>
      </c>
      <c r="D566" s="32">
        <f t="shared" si="18"/>
        <v>-1.3959856959316222E-2</v>
      </c>
      <c r="E566" s="32">
        <f t="shared" si="19"/>
        <v>-1.9009715848837335E-3</v>
      </c>
      <c r="F566" s="32"/>
    </row>
    <row r="567" spans="1:6">
      <c r="A567" s="40">
        <v>44039</v>
      </c>
      <c r="B567" s="38">
        <v>129.94999999999999</v>
      </c>
      <c r="C567" s="42">
        <v>11131.8</v>
      </c>
      <c r="D567" s="32">
        <f t="shared" si="18"/>
        <v>-1.2617257803717573E-2</v>
      </c>
      <c r="E567" s="32">
        <f t="shared" si="19"/>
        <v>-5.5854431363716118E-3</v>
      </c>
      <c r="F567" s="32"/>
    </row>
    <row r="568" spans="1:6">
      <c r="A568" s="40">
        <v>44040</v>
      </c>
      <c r="B568" s="38">
        <v>130.44999999999999</v>
      </c>
      <c r="C568" s="42">
        <v>11300.55</v>
      </c>
      <c r="D568" s="32">
        <f t="shared" si="18"/>
        <v>3.8402504952382171E-3</v>
      </c>
      <c r="E568" s="32">
        <f t="shared" si="19"/>
        <v>1.504551982144569E-2</v>
      </c>
      <c r="F568" s="32"/>
    </row>
    <row r="569" spans="1:6">
      <c r="A569" s="40">
        <v>44041</v>
      </c>
      <c r="B569" s="38">
        <v>131.19999999999999</v>
      </c>
      <c r="C569" s="42">
        <v>11202.85</v>
      </c>
      <c r="D569" s="32">
        <f t="shared" si="18"/>
        <v>5.7328649272511342E-3</v>
      </c>
      <c r="E569" s="32">
        <f t="shared" si="19"/>
        <v>-8.6831868839774111E-3</v>
      </c>
      <c r="F569" s="32"/>
    </row>
    <row r="570" spans="1:6">
      <c r="A570" s="40">
        <v>44042</v>
      </c>
      <c r="B570" s="38">
        <v>128.6</v>
      </c>
      <c r="C570" s="42">
        <v>11102.15</v>
      </c>
      <c r="D570" s="32">
        <f t="shared" si="18"/>
        <v>-2.0016064706469616E-2</v>
      </c>
      <c r="E570" s="32">
        <f t="shared" si="19"/>
        <v>-9.0294269604375872E-3</v>
      </c>
      <c r="F570" s="32"/>
    </row>
    <row r="571" spans="1:6">
      <c r="A571" s="40">
        <v>44043</v>
      </c>
      <c r="B571" s="38">
        <v>129.25</v>
      </c>
      <c r="C571" s="42">
        <v>11073.45</v>
      </c>
      <c r="D571" s="32">
        <f t="shared" si="18"/>
        <v>5.0417015850194695E-3</v>
      </c>
      <c r="E571" s="32">
        <f t="shared" si="19"/>
        <v>-2.5884319724486563E-3</v>
      </c>
      <c r="F571" s="32"/>
    </row>
    <row r="572" spans="1:6">
      <c r="A572" s="40">
        <v>44046</v>
      </c>
      <c r="B572" s="38">
        <v>128.4</v>
      </c>
      <c r="C572" s="42">
        <v>10891.6</v>
      </c>
      <c r="D572" s="32">
        <f t="shared" si="18"/>
        <v>-6.5981221326776819E-3</v>
      </c>
      <c r="E572" s="32">
        <f t="shared" si="19"/>
        <v>-1.6558501347417372E-2</v>
      </c>
      <c r="F572" s="32"/>
    </row>
    <row r="573" spans="1:6">
      <c r="A573" s="40">
        <v>44047</v>
      </c>
      <c r="B573" s="38">
        <v>128.75</v>
      </c>
      <c r="C573" s="42">
        <v>11095.25</v>
      </c>
      <c r="D573" s="32">
        <f t="shared" si="18"/>
        <v>2.7221482879846303E-3</v>
      </c>
      <c r="E573" s="32">
        <f t="shared" si="19"/>
        <v>1.8525238867160679E-2</v>
      </c>
      <c r="F573" s="32"/>
    </row>
    <row r="574" spans="1:6">
      <c r="A574" s="40">
        <v>44048</v>
      </c>
      <c r="B574" s="38">
        <v>128.44999999999999</v>
      </c>
      <c r="C574" s="42">
        <v>11101.65</v>
      </c>
      <c r="D574" s="32">
        <f t="shared" si="18"/>
        <v>-2.332815987953049E-3</v>
      </c>
      <c r="E574" s="32">
        <f t="shared" si="19"/>
        <v>5.7665711674614829E-4</v>
      </c>
      <c r="F574" s="32"/>
    </row>
    <row r="575" spans="1:6">
      <c r="A575" s="40">
        <v>44049</v>
      </c>
      <c r="B575" s="38">
        <v>128.85</v>
      </c>
      <c r="C575" s="42">
        <v>11200.15</v>
      </c>
      <c r="D575" s="32">
        <f t="shared" si="18"/>
        <v>3.1092135424814369E-3</v>
      </c>
      <c r="E575" s="32">
        <f t="shared" si="19"/>
        <v>8.8334251486867181E-3</v>
      </c>
      <c r="F575" s="32"/>
    </row>
    <row r="576" spans="1:6">
      <c r="A576" s="40">
        <v>44050</v>
      </c>
      <c r="B576" s="38">
        <v>129.75</v>
      </c>
      <c r="C576" s="42">
        <v>11214.05</v>
      </c>
      <c r="D576" s="32">
        <f t="shared" si="18"/>
        <v>6.9605849476239729E-3</v>
      </c>
      <c r="E576" s="32">
        <f t="shared" si="19"/>
        <v>1.2402853353563766E-3</v>
      </c>
      <c r="F576" s="32"/>
    </row>
    <row r="577" spans="1:6">
      <c r="A577" s="40">
        <v>44053</v>
      </c>
      <c r="B577" s="38">
        <v>129.25</v>
      </c>
      <c r="C577" s="42">
        <v>11270.15</v>
      </c>
      <c r="D577" s="32">
        <f t="shared" si="18"/>
        <v>-3.8610086574595425E-3</v>
      </c>
      <c r="E577" s="32">
        <f t="shared" si="19"/>
        <v>4.9901812309422651E-3</v>
      </c>
      <c r="F577" s="32"/>
    </row>
    <row r="578" spans="1:6">
      <c r="A578" s="40">
        <v>44054</v>
      </c>
      <c r="B578" s="38">
        <v>130.1</v>
      </c>
      <c r="C578" s="42">
        <v>11322.5</v>
      </c>
      <c r="D578" s="32">
        <f t="shared" si="18"/>
        <v>6.5548721299209375E-3</v>
      </c>
      <c r="E578" s="32">
        <f t="shared" si="19"/>
        <v>4.6342588134252122E-3</v>
      </c>
      <c r="F578" s="32"/>
    </row>
    <row r="579" spans="1:6">
      <c r="A579" s="40">
        <v>44055</v>
      </c>
      <c r="B579" s="38">
        <v>128.69999999999999</v>
      </c>
      <c r="C579" s="42">
        <v>11308.4</v>
      </c>
      <c r="D579" s="32">
        <f t="shared" si="18"/>
        <v>-1.0819270916378684E-2</v>
      </c>
      <c r="E579" s="32">
        <f t="shared" si="19"/>
        <v>-1.246084055380327E-3</v>
      </c>
      <c r="F579" s="32"/>
    </row>
    <row r="580" spans="1:6">
      <c r="A580" s="40">
        <v>44056</v>
      </c>
      <c r="B580" s="38">
        <v>128.94999999999999</v>
      </c>
      <c r="C580" s="42">
        <v>11300.45</v>
      </c>
      <c r="D580" s="32">
        <f t="shared" ref="D580:D643" si="20">LN(B580/B579)</f>
        <v>1.9406177252727583E-3</v>
      </c>
      <c r="E580" s="32">
        <f t="shared" ref="E580:E643" si="21">LN(C580/C579)</f>
        <v>-7.0326445862201709E-4</v>
      </c>
      <c r="F580" s="32"/>
    </row>
    <row r="581" spans="1:6">
      <c r="A581" s="40">
        <v>44057</v>
      </c>
      <c r="B581" s="38">
        <v>131.85</v>
      </c>
      <c r="C581" s="42">
        <v>11178.4</v>
      </c>
      <c r="D581" s="32">
        <f t="shared" si="20"/>
        <v>2.2240180471941963E-2</v>
      </c>
      <c r="E581" s="32">
        <f t="shared" si="21"/>
        <v>-1.0859203150128484E-2</v>
      </c>
      <c r="F581" s="32"/>
    </row>
    <row r="582" spans="1:6">
      <c r="A582" s="40">
        <v>44060</v>
      </c>
      <c r="B582" s="38">
        <v>136</v>
      </c>
      <c r="C582" s="42">
        <v>11247.1</v>
      </c>
      <c r="D582" s="32">
        <f t="shared" si="20"/>
        <v>3.0989972936756361E-2</v>
      </c>
      <c r="E582" s="32">
        <f t="shared" si="21"/>
        <v>6.126972858148093E-3</v>
      </c>
      <c r="F582" s="32"/>
    </row>
    <row r="583" spans="1:6">
      <c r="A583" s="40">
        <v>44061</v>
      </c>
      <c r="B583" s="38">
        <v>136.65</v>
      </c>
      <c r="C583" s="42">
        <v>11385.35</v>
      </c>
      <c r="D583" s="32">
        <f t="shared" si="20"/>
        <v>4.768026638025104E-3</v>
      </c>
      <c r="E583" s="32">
        <f t="shared" si="21"/>
        <v>1.2217123605577227E-2</v>
      </c>
      <c r="F583" s="32"/>
    </row>
    <row r="584" spans="1:6">
      <c r="A584" s="40">
        <v>44062</v>
      </c>
      <c r="B584" s="38">
        <v>135.1</v>
      </c>
      <c r="C584" s="42">
        <v>11408.4</v>
      </c>
      <c r="D584" s="32">
        <f t="shared" si="20"/>
        <v>-1.1407667407923906E-2</v>
      </c>
      <c r="E584" s="32">
        <f t="shared" si="21"/>
        <v>2.0224849230216792E-3</v>
      </c>
      <c r="F584" s="32"/>
    </row>
    <row r="585" spans="1:6">
      <c r="A585" s="40">
        <v>44063</v>
      </c>
      <c r="B585" s="38">
        <v>138.5</v>
      </c>
      <c r="C585" s="42">
        <v>11312.2</v>
      </c>
      <c r="D585" s="32">
        <f t="shared" si="20"/>
        <v>2.4855080661240137E-2</v>
      </c>
      <c r="E585" s="32">
        <f t="shared" si="21"/>
        <v>-8.4681368334637991E-3</v>
      </c>
      <c r="F585" s="32"/>
    </row>
    <row r="586" spans="1:6">
      <c r="A586" s="40">
        <v>44064</v>
      </c>
      <c r="B586" s="38">
        <v>139.5</v>
      </c>
      <c r="C586" s="42">
        <v>11371.6</v>
      </c>
      <c r="D586" s="32">
        <f t="shared" si="20"/>
        <v>7.1942756340272309E-3</v>
      </c>
      <c r="E586" s="32">
        <f t="shared" si="21"/>
        <v>5.2372297208920626E-3</v>
      </c>
      <c r="F586" s="32"/>
    </row>
    <row r="587" spans="1:6">
      <c r="A587" s="40">
        <v>44067</v>
      </c>
      <c r="B587" s="38">
        <v>139.80000000000001</v>
      </c>
      <c r="C587" s="42">
        <v>11466.45</v>
      </c>
      <c r="D587" s="32">
        <f t="shared" si="20"/>
        <v>2.148228538289605E-3</v>
      </c>
      <c r="E587" s="32">
        <f t="shared" si="21"/>
        <v>8.3063611256103259E-3</v>
      </c>
      <c r="F587" s="32"/>
    </row>
    <row r="588" spans="1:6">
      <c r="A588" s="40">
        <v>44068</v>
      </c>
      <c r="B588" s="38">
        <v>140.44999999999999</v>
      </c>
      <c r="C588" s="42">
        <v>11472.25</v>
      </c>
      <c r="D588" s="32">
        <f t="shared" si="20"/>
        <v>4.6387237505425361E-3</v>
      </c>
      <c r="E588" s="32">
        <f t="shared" si="21"/>
        <v>5.0569562561106503E-4</v>
      </c>
      <c r="F588" s="32"/>
    </row>
    <row r="589" spans="1:6">
      <c r="A589" s="40">
        <v>44069</v>
      </c>
      <c r="B589" s="38">
        <v>141.94999999999999</v>
      </c>
      <c r="C589" s="42">
        <v>11549.6</v>
      </c>
      <c r="D589" s="32">
        <f t="shared" si="20"/>
        <v>1.0623329368727435E-2</v>
      </c>
      <c r="E589" s="32">
        <f t="shared" si="21"/>
        <v>6.7197285239703015E-3</v>
      </c>
      <c r="F589" s="32"/>
    </row>
    <row r="590" spans="1:6">
      <c r="A590" s="40">
        <v>44070</v>
      </c>
      <c r="B590" s="38">
        <v>140.55000000000001</v>
      </c>
      <c r="C590" s="42">
        <v>11559.25</v>
      </c>
      <c r="D590" s="32">
        <f t="shared" si="20"/>
        <v>-9.9115855664391496E-3</v>
      </c>
      <c r="E590" s="32">
        <f t="shared" si="21"/>
        <v>8.3517791330367671E-4</v>
      </c>
      <c r="F590" s="32"/>
    </row>
    <row r="591" spans="1:6">
      <c r="A591" s="40">
        <v>44071</v>
      </c>
      <c r="B591" s="38">
        <v>139.05000000000001</v>
      </c>
      <c r="C591" s="42">
        <v>11647.6</v>
      </c>
      <c r="D591" s="32">
        <f t="shared" si="20"/>
        <v>-1.0729716672567079E-2</v>
      </c>
      <c r="E591" s="32">
        <f t="shared" si="21"/>
        <v>7.614167958564083E-3</v>
      </c>
      <c r="F591" s="32"/>
    </row>
    <row r="592" spans="1:6">
      <c r="A592" s="40">
        <v>44074</v>
      </c>
      <c r="B592" s="38">
        <v>134.35</v>
      </c>
      <c r="C592" s="42">
        <v>11387.5</v>
      </c>
      <c r="D592" s="32">
        <f t="shared" si="20"/>
        <v>-3.4385245618473712E-2</v>
      </c>
      <c r="E592" s="32">
        <f t="shared" si="21"/>
        <v>-2.2583887619258884E-2</v>
      </c>
      <c r="F592" s="32"/>
    </row>
    <row r="593" spans="1:6">
      <c r="A593" s="40">
        <v>44075</v>
      </c>
      <c r="B593" s="38">
        <v>133.44999999999999</v>
      </c>
      <c r="C593" s="42">
        <v>11470.25</v>
      </c>
      <c r="D593" s="32">
        <f t="shared" si="20"/>
        <v>-6.7214592109671716E-3</v>
      </c>
      <c r="E593" s="32">
        <f t="shared" si="21"/>
        <v>7.2404643072113339E-3</v>
      </c>
      <c r="F593" s="32"/>
    </row>
    <row r="594" spans="1:6">
      <c r="A594" s="40">
        <v>44076</v>
      </c>
      <c r="B594" s="38">
        <v>136.30000000000001</v>
      </c>
      <c r="C594" s="42">
        <v>11535</v>
      </c>
      <c r="D594" s="32">
        <f t="shared" si="20"/>
        <v>2.1131462851954035E-2</v>
      </c>
      <c r="E594" s="32">
        <f t="shared" si="21"/>
        <v>5.6291647324288943E-3</v>
      </c>
      <c r="F594" s="32"/>
    </row>
    <row r="595" spans="1:6">
      <c r="A595" s="40">
        <v>44077</v>
      </c>
      <c r="B595" s="38">
        <v>135.69999999999999</v>
      </c>
      <c r="C595" s="42">
        <v>11527.45</v>
      </c>
      <c r="D595" s="32">
        <f t="shared" si="20"/>
        <v>-4.4117718616636711E-3</v>
      </c>
      <c r="E595" s="32">
        <f t="shared" si="21"/>
        <v>-6.5474399031464003E-4</v>
      </c>
      <c r="F595" s="32"/>
    </row>
    <row r="596" spans="1:6">
      <c r="A596" s="40">
        <v>44078</v>
      </c>
      <c r="B596" s="38">
        <v>132.44999999999999</v>
      </c>
      <c r="C596" s="42">
        <v>11333.85</v>
      </c>
      <c r="D596" s="32">
        <f t="shared" si="20"/>
        <v>-2.4241351122744788E-2</v>
      </c>
      <c r="E596" s="32">
        <f t="shared" si="21"/>
        <v>-1.6937324491168509E-2</v>
      </c>
      <c r="F596" s="32"/>
    </row>
    <row r="597" spans="1:6">
      <c r="A597" s="40">
        <v>44081</v>
      </c>
      <c r="B597" s="38">
        <v>131.94999999999999</v>
      </c>
      <c r="C597" s="42">
        <v>11355.05</v>
      </c>
      <c r="D597" s="32">
        <f t="shared" si="20"/>
        <v>-3.7821527687456669E-3</v>
      </c>
      <c r="E597" s="32">
        <f t="shared" si="21"/>
        <v>1.8687557501366183E-3</v>
      </c>
      <c r="F597" s="32"/>
    </row>
    <row r="598" spans="1:6">
      <c r="A598" s="40">
        <v>44082</v>
      </c>
      <c r="B598" s="38">
        <v>129.94999999999999</v>
      </c>
      <c r="C598" s="42">
        <v>11317.35</v>
      </c>
      <c r="D598" s="32">
        <f t="shared" si="20"/>
        <v>-1.5273301861833781E-2</v>
      </c>
      <c r="E598" s="32">
        <f t="shared" si="21"/>
        <v>-3.3256324646967609E-3</v>
      </c>
      <c r="F598" s="32"/>
    </row>
    <row r="599" spans="1:6">
      <c r="A599" s="40">
        <v>44083</v>
      </c>
      <c r="B599" s="38">
        <v>126.95</v>
      </c>
      <c r="C599" s="42">
        <v>11278</v>
      </c>
      <c r="D599" s="32">
        <f t="shared" si="20"/>
        <v>-2.3356452936811756E-2</v>
      </c>
      <c r="E599" s="32">
        <f t="shared" si="21"/>
        <v>-3.4830210446831823E-3</v>
      </c>
      <c r="F599" s="32"/>
    </row>
    <row r="600" spans="1:6">
      <c r="A600" s="40">
        <v>44084</v>
      </c>
      <c r="B600" s="38">
        <v>126.65</v>
      </c>
      <c r="C600" s="42">
        <v>11449.25</v>
      </c>
      <c r="D600" s="32">
        <f t="shared" si="20"/>
        <v>-2.365931703003235E-3</v>
      </c>
      <c r="E600" s="32">
        <f t="shared" si="21"/>
        <v>1.507030028649042E-2</v>
      </c>
      <c r="F600" s="32"/>
    </row>
    <row r="601" spans="1:6">
      <c r="A601" s="40">
        <v>44085</v>
      </c>
      <c r="B601" s="38">
        <v>125.1</v>
      </c>
      <c r="C601" s="42">
        <v>11464.45</v>
      </c>
      <c r="D601" s="32">
        <f t="shared" si="20"/>
        <v>-1.2313958974818913E-2</v>
      </c>
      <c r="E601" s="32">
        <f t="shared" si="21"/>
        <v>1.3267173987232086E-3</v>
      </c>
      <c r="F601" s="32"/>
    </row>
    <row r="602" spans="1:6">
      <c r="A602" s="40">
        <v>44088</v>
      </c>
      <c r="B602" s="38">
        <v>124.95</v>
      </c>
      <c r="C602" s="42">
        <v>11440.05</v>
      </c>
      <c r="D602" s="32">
        <f t="shared" si="20"/>
        <v>-1.1997601919039489E-3</v>
      </c>
      <c r="E602" s="32">
        <f t="shared" si="21"/>
        <v>-2.1305864987327225E-3</v>
      </c>
      <c r="F602" s="32"/>
    </row>
    <row r="603" spans="1:6">
      <c r="A603" s="40">
        <v>44089</v>
      </c>
      <c r="B603" s="38">
        <v>124.1</v>
      </c>
      <c r="C603" s="42">
        <v>11521.8</v>
      </c>
      <c r="D603" s="32">
        <f t="shared" si="20"/>
        <v>-6.8259650703999825E-3</v>
      </c>
      <c r="E603" s="32">
        <f t="shared" si="21"/>
        <v>7.1205364905140263E-3</v>
      </c>
      <c r="F603" s="32"/>
    </row>
    <row r="604" spans="1:6">
      <c r="A604" s="40">
        <v>44090</v>
      </c>
      <c r="B604" s="38">
        <v>123.85</v>
      </c>
      <c r="C604" s="42">
        <v>11604.55</v>
      </c>
      <c r="D604" s="32">
        <f t="shared" si="20"/>
        <v>-2.0165362751929693E-3</v>
      </c>
      <c r="E604" s="32">
        <f t="shared" si="21"/>
        <v>7.1563695231040263E-3</v>
      </c>
      <c r="F604" s="32"/>
    </row>
    <row r="605" spans="1:6">
      <c r="A605" s="40">
        <v>44091</v>
      </c>
      <c r="B605" s="38">
        <v>124.3</v>
      </c>
      <c r="C605" s="42">
        <v>11516.1</v>
      </c>
      <c r="D605" s="32">
        <f t="shared" si="20"/>
        <v>3.6268425812969775E-3</v>
      </c>
      <c r="E605" s="32">
        <f t="shared" si="21"/>
        <v>-7.651206302177675E-3</v>
      </c>
      <c r="F605" s="32"/>
    </row>
    <row r="606" spans="1:6">
      <c r="A606" s="40">
        <v>44092</v>
      </c>
      <c r="B606" s="38">
        <v>123.65</v>
      </c>
      <c r="C606" s="42">
        <v>11504.95</v>
      </c>
      <c r="D606" s="32">
        <f t="shared" si="20"/>
        <v>-5.2430045492401134E-3</v>
      </c>
      <c r="E606" s="32">
        <f t="shared" si="21"/>
        <v>-9.6867874157542232E-4</v>
      </c>
      <c r="F606" s="32"/>
    </row>
    <row r="607" spans="1:6">
      <c r="A607" s="40">
        <v>44095</v>
      </c>
      <c r="B607" s="38">
        <v>121.65</v>
      </c>
      <c r="C607" s="42">
        <v>11250.55</v>
      </c>
      <c r="D607" s="32">
        <f t="shared" si="20"/>
        <v>-1.6306924737893622E-2</v>
      </c>
      <c r="E607" s="32">
        <f t="shared" si="21"/>
        <v>-2.2360361197041149E-2</v>
      </c>
      <c r="F607" s="32"/>
    </row>
    <row r="608" spans="1:6">
      <c r="A608" s="40">
        <v>44096</v>
      </c>
      <c r="B608" s="38">
        <v>119.55</v>
      </c>
      <c r="C608" s="42">
        <v>11153.65</v>
      </c>
      <c r="D608" s="32">
        <f t="shared" si="20"/>
        <v>-1.7413375325198002E-2</v>
      </c>
      <c r="E608" s="32">
        <f t="shared" si="21"/>
        <v>-8.650217746793273E-3</v>
      </c>
      <c r="F608" s="32"/>
    </row>
    <row r="609" spans="1:6">
      <c r="A609" s="40">
        <v>44097</v>
      </c>
      <c r="B609" s="38">
        <v>121.05</v>
      </c>
      <c r="C609" s="42">
        <v>11131.85</v>
      </c>
      <c r="D609" s="32">
        <f t="shared" si="20"/>
        <v>1.2468989479733749E-2</v>
      </c>
      <c r="E609" s="32">
        <f t="shared" si="21"/>
        <v>-1.9564296922665279E-3</v>
      </c>
      <c r="F609" s="32"/>
    </row>
    <row r="610" spans="1:6">
      <c r="A610" s="40">
        <v>44098</v>
      </c>
      <c r="B610" s="38">
        <v>115.7</v>
      </c>
      <c r="C610" s="42">
        <v>10805.55</v>
      </c>
      <c r="D610" s="32">
        <f t="shared" si="20"/>
        <v>-4.5203049184436545E-2</v>
      </c>
      <c r="E610" s="32">
        <f t="shared" si="21"/>
        <v>-2.9750477881848796E-2</v>
      </c>
      <c r="F610" s="32"/>
    </row>
    <row r="611" spans="1:6">
      <c r="A611" s="40">
        <v>44099</v>
      </c>
      <c r="B611" s="38">
        <v>117.1</v>
      </c>
      <c r="C611" s="42">
        <v>11050.25</v>
      </c>
      <c r="D611" s="32">
        <f t="shared" si="20"/>
        <v>1.2027636404040696E-2</v>
      </c>
      <c r="E611" s="32">
        <f t="shared" si="21"/>
        <v>2.2393161118835776E-2</v>
      </c>
      <c r="F611" s="32"/>
    </row>
    <row r="612" spans="1:6">
      <c r="A612" s="40">
        <v>44102</v>
      </c>
      <c r="B612" s="38">
        <v>120</v>
      </c>
      <c r="C612" s="42">
        <v>11227.55</v>
      </c>
      <c r="D612" s="32">
        <f t="shared" si="20"/>
        <v>2.4463472178374451E-2</v>
      </c>
      <c r="E612" s="32">
        <f t="shared" si="21"/>
        <v>1.5917527178764334E-2</v>
      </c>
      <c r="F612" s="32"/>
    </row>
    <row r="613" spans="1:6">
      <c r="A613" s="40">
        <v>44103</v>
      </c>
      <c r="B613" s="38">
        <v>117.65</v>
      </c>
      <c r="C613" s="42">
        <v>11222.4</v>
      </c>
      <c r="D613" s="32">
        <f t="shared" si="20"/>
        <v>-1.9777627608674457E-2</v>
      </c>
      <c r="E613" s="32">
        <f t="shared" si="21"/>
        <v>-4.5879835726466887E-4</v>
      </c>
      <c r="F613" s="32"/>
    </row>
    <row r="614" spans="1:6">
      <c r="A614" s="40">
        <v>44104</v>
      </c>
      <c r="B614" s="38">
        <v>116</v>
      </c>
      <c r="C614" s="42">
        <v>11247.55</v>
      </c>
      <c r="D614" s="32">
        <f t="shared" si="20"/>
        <v>-1.4123924067006903E-2</v>
      </c>
      <c r="E614" s="32">
        <f t="shared" si="21"/>
        <v>2.238546191905813E-3</v>
      </c>
      <c r="F614" s="32"/>
    </row>
    <row r="615" spans="1:6">
      <c r="A615" s="40">
        <v>44105</v>
      </c>
      <c r="B615" s="38">
        <v>117.25</v>
      </c>
      <c r="C615" s="42">
        <v>11416.95</v>
      </c>
      <c r="D615" s="32">
        <f t="shared" si="20"/>
        <v>1.0718216220024107E-2</v>
      </c>
      <c r="E615" s="32">
        <f t="shared" si="21"/>
        <v>1.4948766094795703E-2</v>
      </c>
      <c r="F615" s="32"/>
    </row>
    <row r="616" spans="1:6">
      <c r="A616" s="40">
        <v>44109</v>
      </c>
      <c r="B616" s="38">
        <v>118.4</v>
      </c>
      <c r="C616" s="42">
        <v>11503.35</v>
      </c>
      <c r="D616" s="32">
        <f t="shared" si="20"/>
        <v>9.7603151235165202E-3</v>
      </c>
      <c r="E616" s="32">
        <f t="shared" si="21"/>
        <v>7.5392040457337283E-3</v>
      </c>
      <c r="F616" s="32"/>
    </row>
    <row r="617" spans="1:6">
      <c r="A617" s="40">
        <v>44110</v>
      </c>
      <c r="B617" s="38">
        <v>116.8</v>
      </c>
      <c r="C617" s="42">
        <v>11662.4</v>
      </c>
      <c r="D617" s="32">
        <f t="shared" si="20"/>
        <v>-1.3605652055778709E-2</v>
      </c>
      <c r="E617" s="32">
        <f t="shared" si="21"/>
        <v>1.3731694349654332E-2</v>
      </c>
      <c r="F617" s="32"/>
    </row>
    <row r="618" spans="1:6">
      <c r="A618" s="40">
        <v>44111</v>
      </c>
      <c r="B618" s="38">
        <v>114.45</v>
      </c>
      <c r="C618" s="42">
        <v>11738.85</v>
      </c>
      <c r="D618" s="32">
        <f t="shared" si="20"/>
        <v>-2.0325023995550962E-2</v>
      </c>
      <c r="E618" s="32">
        <f t="shared" si="21"/>
        <v>6.5338622491807391E-3</v>
      </c>
      <c r="F618" s="32"/>
    </row>
    <row r="619" spans="1:6">
      <c r="A619" s="40">
        <v>44112</v>
      </c>
      <c r="B619" s="38">
        <v>113.3</v>
      </c>
      <c r="C619" s="42">
        <v>11834.6</v>
      </c>
      <c r="D619" s="32">
        <f t="shared" si="20"/>
        <v>-1.0098878364615071E-2</v>
      </c>
      <c r="E619" s="32">
        <f t="shared" si="21"/>
        <v>8.1235904431762058E-3</v>
      </c>
      <c r="F619" s="32"/>
    </row>
    <row r="620" spans="1:6">
      <c r="A620" s="40">
        <v>44113</v>
      </c>
      <c r="B620" s="38">
        <v>114.9</v>
      </c>
      <c r="C620" s="42">
        <v>11914.2</v>
      </c>
      <c r="D620" s="32">
        <f t="shared" si="20"/>
        <v>1.4023016820749421E-2</v>
      </c>
      <c r="E620" s="32">
        <f t="shared" si="21"/>
        <v>6.7035217007364633E-3</v>
      </c>
      <c r="F620" s="32"/>
    </row>
    <row r="621" spans="1:6">
      <c r="A621" s="40">
        <v>44116</v>
      </c>
      <c r="B621" s="38">
        <v>113.2</v>
      </c>
      <c r="C621" s="42">
        <v>11930.95</v>
      </c>
      <c r="D621" s="32">
        <f t="shared" si="20"/>
        <v>-1.4906019085627437E-2</v>
      </c>
      <c r="E621" s="32">
        <f t="shared" si="21"/>
        <v>1.4048980824201138E-3</v>
      </c>
      <c r="F621" s="32"/>
    </row>
    <row r="622" spans="1:6">
      <c r="A622" s="40">
        <v>44117</v>
      </c>
      <c r="B622" s="38">
        <v>113.85</v>
      </c>
      <c r="C622" s="42">
        <v>11934.5</v>
      </c>
      <c r="D622" s="32">
        <f t="shared" si="20"/>
        <v>5.7256267406658847E-3</v>
      </c>
      <c r="E622" s="32">
        <f t="shared" si="21"/>
        <v>2.9750120162692819E-4</v>
      </c>
      <c r="F622" s="32"/>
    </row>
    <row r="623" spans="1:6">
      <c r="A623" s="40">
        <v>44118</v>
      </c>
      <c r="B623" s="38">
        <v>110.55</v>
      </c>
      <c r="C623" s="42">
        <v>11971.05</v>
      </c>
      <c r="D623" s="32">
        <f t="shared" si="20"/>
        <v>-2.9413885206293341E-2</v>
      </c>
      <c r="E623" s="32">
        <f t="shared" si="21"/>
        <v>3.0578696980628857E-3</v>
      </c>
      <c r="F623" s="32"/>
    </row>
    <row r="624" spans="1:6">
      <c r="A624" s="40">
        <v>44119</v>
      </c>
      <c r="B624" s="38">
        <v>110.6</v>
      </c>
      <c r="C624" s="42">
        <v>11680.35</v>
      </c>
      <c r="D624" s="32">
        <f t="shared" si="20"/>
        <v>4.5218178477900996E-4</v>
      </c>
      <c r="E624" s="32">
        <f t="shared" si="21"/>
        <v>-2.4583292316473156E-2</v>
      </c>
      <c r="F624" s="32"/>
    </row>
    <row r="625" spans="1:6">
      <c r="A625" s="40">
        <v>44120</v>
      </c>
      <c r="B625" s="38">
        <v>111.35</v>
      </c>
      <c r="C625" s="42">
        <v>11762.45</v>
      </c>
      <c r="D625" s="32">
        <f t="shared" si="20"/>
        <v>6.7583046151423048E-3</v>
      </c>
      <c r="E625" s="32">
        <f t="shared" si="21"/>
        <v>7.0043114008975721E-3</v>
      </c>
      <c r="F625" s="32"/>
    </row>
    <row r="626" spans="1:6">
      <c r="A626" s="40">
        <v>44123</v>
      </c>
      <c r="B626" s="38">
        <v>114.7</v>
      </c>
      <c r="C626" s="42">
        <v>11873.05</v>
      </c>
      <c r="D626" s="32">
        <f t="shared" si="20"/>
        <v>2.9641630431948493E-2</v>
      </c>
      <c r="E626" s="32">
        <f t="shared" si="21"/>
        <v>9.3588718049253585E-3</v>
      </c>
      <c r="F626" s="32"/>
    </row>
    <row r="627" spans="1:6">
      <c r="A627" s="40">
        <v>44124</v>
      </c>
      <c r="B627" s="38">
        <v>113.65</v>
      </c>
      <c r="C627" s="42">
        <v>11896.8</v>
      </c>
      <c r="D627" s="32">
        <f t="shared" si="20"/>
        <v>-9.1964738367727832E-3</v>
      </c>
      <c r="E627" s="32">
        <f t="shared" si="21"/>
        <v>1.9983304819722702E-3</v>
      </c>
      <c r="F627" s="32"/>
    </row>
    <row r="628" spans="1:6">
      <c r="A628" s="40">
        <v>44125</v>
      </c>
      <c r="B628" s="38">
        <v>115.1</v>
      </c>
      <c r="C628" s="42">
        <v>11937.65</v>
      </c>
      <c r="D628" s="32">
        <f t="shared" si="20"/>
        <v>1.26777654292847E-2</v>
      </c>
      <c r="E628" s="32">
        <f t="shared" si="21"/>
        <v>3.4278147805934457E-3</v>
      </c>
      <c r="F628" s="32"/>
    </row>
    <row r="629" spans="1:6">
      <c r="A629" s="40">
        <v>44126</v>
      </c>
      <c r="B629" s="38">
        <v>115.8</v>
      </c>
      <c r="C629" s="42">
        <v>11896.45</v>
      </c>
      <c r="D629" s="32">
        <f t="shared" si="20"/>
        <v>6.0632494110579383E-3</v>
      </c>
      <c r="E629" s="32">
        <f t="shared" si="21"/>
        <v>-3.4572348892397747E-3</v>
      </c>
      <c r="F629" s="32"/>
    </row>
    <row r="630" spans="1:6">
      <c r="A630" s="40">
        <v>44127</v>
      </c>
      <c r="B630" s="38">
        <v>117.7</v>
      </c>
      <c r="C630" s="42">
        <v>11930.35</v>
      </c>
      <c r="D630" s="32">
        <f t="shared" si="20"/>
        <v>1.6274449127336148E-2</v>
      </c>
      <c r="E630" s="32">
        <f t="shared" si="21"/>
        <v>2.8455371996451177E-3</v>
      </c>
      <c r="F630" s="32"/>
    </row>
    <row r="631" spans="1:6">
      <c r="A631" s="40">
        <v>44130</v>
      </c>
      <c r="B631" s="38">
        <v>114.55</v>
      </c>
      <c r="C631" s="42">
        <v>11767.75</v>
      </c>
      <c r="D631" s="32">
        <f t="shared" si="20"/>
        <v>-2.7127605366726575E-2</v>
      </c>
      <c r="E631" s="32">
        <f t="shared" si="21"/>
        <v>-1.3722834461522889E-2</v>
      </c>
      <c r="F631" s="32"/>
    </row>
    <row r="632" spans="1:6">
      <c r="A632" s="40">
        <v>44131</v>
      </c>
      <c r="B632" s="38">
        <v>113.95</v>
      </c>
      <c r="C632" s="42">
        <v>11889.4</v>
      </c>
      <c r="D632" s="32">
        <f t="shared" si="20"/>
        <v>-5.2516532078112415E-3</v>
      </c>
      <c r="E632" s="32">
        <f t="shared" si="21"/>
        <v>1.0284507834007878E-2</v>
      </c>
      <c r="F632" s="32"/>
    </row>
    <row r="633" spans="1:6">
      <c r="A633" s="40">
        <v>44132</v>
      </c>
      <c r="B633" s="38">
        <v>112.7</v>
      </c>
      <c r="C633" s="42">
        <v>11729.6</v>
      </c>
      <c r="D633" s="32">
        <f t="shared" si="20"/>
        <v>-1.1030334645962651E-2</v>
      </c>
      <c r="E633" s="32">
        <f t="shared" si="21"/>
        <v>-1.3531685368635521E-2</v>
      </c>
      <c r="F633" s="32"/>
    </row>
    <row r="634" spans="1:6">
      <c r="A634" s="40">
        <v>44133</v>
      </c>
      <c r="B634" s="38">
        <v>110.85</v>
      </c>
      <c r="C634" s="42">
        <v>11670.8</v>
      </c>
      <c r="D634" s="32">
        <f t="shared" si="20"/>
        <v>-1.6551484983410168E-2</v>
      </c>
      <c r="E634" s="32">
        <f t="shared" si="21"/>
        <v>-5.0255656959599226E-3</v>
      </c>
      <c r="F634" s="32"/>
    </row>
    <row r="635" spans="1:6">
      <c r="A635" s="40">
        <v>44134</v>
      </c>
      <c r="B635" s="38">
        <v>114.2</v>
      </c>
      <c r="C635" s="42">
        <v>11642.4</v>
      </c>
      <c r="D635" s="32">
        <f t="shared" si="20"/>
        <v>2.9773361159589399E-2</v>
      </c>
      <c r="E635" s="32">
        <f t="shared" si="21"/>
        <v>-2.436389174245776E-3</v>
      </c>
      <c r="F635" s="32"/>
    </row>
    <row r="636" spans="1:6">
      <c r="A636" s="40">
        <v>44137</v>
      </c>
      <c r="B636" s="38">
        <v>115.7</v>
      </c>
      <c r="C636" s="42">
        <v>11669.15</v>
      </c>
      <c r="D636" s="32">
        <f t="shared" si="20"/>
        <v>1.3049336977721059E-2</v>
      </c>
      <c r="E636" s="32">
        <f t="shared" si="21"/>
        <v>2.2950006963143427E-3</v>
      </c>
      <c r="F636" s="32"/>
    </row>
    <row r="637" spans="1:6">
      <c r="A637" s="40">
        <v>44138</v>
      </c>
      <c r="B637" s="38">
        <v>116.5</v>
      </c>
      <c r="C637" s="42">
        <v>11813.5</v>
      </c>
      <c r="D637" s="32">
        <f t="shared" si="20"/>
        <v>6.8906388061244503E-3</v>
      </c>
      <c r="E637" s="32">
        <f t="shared" si="21"/>
        <v>1.2294338008099459E-2</v>
      </c>
      <c r="F637" s="32"/>
    </row>
    <row r="638" spans="1:6">
      <c r="A638" s="40">
        <v>44139</v>
      </c>
      <c r="B638" s="38">
        <v>114.8</v>
      </c>
      <c r="C638" s="42">
        <v>11908.5</v>
      </c>
      <c r="D638" s="32">
        <f t="shared" si="20"/>
        <v>-1.4699789120289264E-2</v>
      </c>
      <c r="E638" s="32">
        <f t="shared" si="21"/>
        <v>8.0094855297475447E-3</v>
      </c>
      <c r="F638" s="32"/>
    </row>
    <row r="639" spans="1:6">
      <c r="A639" s="40">
        <v>44140</v>
      </c>
      <c r="B639" s="38">
        <v>119.85</v>
      </c>
      <c r="C639" s="42">
        <v>12120.3</v>
      </c>
      <c r="D639" s="32">
        <f t="shared" si="20"/>
        <v>4.3049476994927373E-2</v>
      </c>
      <c r="E639" s="32">
        <f t="shared" si="21"/>
        <v>1.7629301958937776E-2</v>
      </c>
      <c r="F639" s="32"/>
    </row>
    <row r="640" spans="1:6">
      <c r="A640" s="40">
        <v>44141</v>
      </c>
      <c r="B640" s="38">
        <v>121.8</v>
      </c>
      <c r="C640" s="42">
        <v>12263.55</v>
      </c>
      <c r="D640" s="32">
        <f t="shared" si="20"/>
        <v>1.6139394395403236E-2</v>
      </c>
      <c r="E640" s="32">
        <f t="shared" si="21"/>
        <v>1.1749715326943234E-2</v>
      </c>
      <c r="F640" s="32"/>
    </row>
    <row r="641" spans="1:6">
      <c r="A641" s="40">
        <v>44144</v>
      </c>
      <c r="B641" s="38">
        <v>121.75</v>
      </c>
      <c r="C641" s="42">
        <v>12461.05</v>
      </c>
      <c r="D641" s="32">
        <f t="shared" si="20"/>
        <v>-4.105933130974489E-4</v>
      </c>
      <c r="E641" s="32">
        <f t="shared" si="21"/>
        <v>1.5976331334718024E-2</v>
      </c>
      <c r="F641" s="32"/>
    </row>
    <row r="642" spans="1:6">
      <c r="A642" s="40">
        <v>44145</v>
      </c>
      <c r="B642" s="38">
        <v>124.8</v>
      </c>
      <c r="C642" s="42">
        <v>12631.1</v>
      </c>
      <c r="D642" s="32">
        <f t="shared" si="20"/>
        <v>2.4742693972628124E-2</v>
      </c>
      <c r="E642" s="32">
        <f t="shared" si="21"/>
        <v>1.355424731828949E-2</v>
      </c>
      <c r="F642" s="32"/>
    </row>
    <row r="643" spans="1:6">
      <c r="A643" s="40">
        <v>44146</v>
      </c>
      <c r="B643" s="38">
        <v>125.85</v>
      </c>
      <c r="C643" s="42">
        <v>12749.15</v>
      </c>
      <c r="D643" s="32">
        <f t="shared" si="20"/>
        <v>8.3782656459974996E-3</v>
      </c>
      <c r="E643" s="32">
        <f t="shared" si="21"/>
        <v>9.3025759254182373E-3</v>
      </c>
      <c r="F643" s="32"/>
    </row>
    <row r="644" spans="1:6">
      <c r="A644" s="40">
        <v>44147</v>
      </c>
      <c r="B644" s="38">
        <v>122.1</v>
      </c>
      <c r="C644" s="42">
        <v>12690.8</v>
      </c>
      <c r="D644" s="32">
        <f t="shared" ref="D644:D707" si="22">LN(B644/B643)</f>
        <v>-3.0250340464665855E-2</v>
      </c>
      <c r="E644" s="32">
        <f t="shared" ref="E644:E707" si="23">LN(C644/C643)</f>
        <v>-4.5872812110303507E-3</v>
      </c>
      <c r="F644" s="32"/>
    </row>
    <row r="645" spans="1:6">
      <c r="A645" s="40">
        <v>44148</v>
      </c>
      <c r="B645" s="38">
        <v>125.9</v>
      </c>
      <c r="C645" s="42">
        <v>12719.95</v>
      </c>
      <c r="D645" s="32">
        <f t="shared" si="22"/>
        <v>3.064755993364263E-2</v>
      </c>
      <c r="E645" s="32">
        <f t="shared" si="23"/>
        <v>2.2943055822232622E-3</v>
      </c>
      <c r="F645" s="32"/>
    </row>
    <row r="646" spans="1:6">
      <c r="A646" s="40">
        <v>44149</v>
      </c>
      <c r="B646" s="38">
        <v>127.1</v>
      </c>
      <c r="C646" s="42">
        <v>12780.25</v>
      </c>
      <c r="D646" s="32">
        <f t="shared" si="22"/>
        <v>9.4862371451067719E-3</v>
      </c>
      <c r="E646" s="32">
        <f t="shared" si="23"/>
        <v>4.7293834867550774E-3</v>
      </c>
      <c r="F646" s="32"/>
    </row>
    <row r="647" spans="1:6">
      <c r="A647" s="40">
        <v>44152</v>
      </c>
      <c r="B647" s="38">
        <v>128.69999999999999</v>
      </c>
      <c r="C647" s="42">
        <v>12874.2</v>
      </c>
      <c r="D647" s="32">
        <f t="shared" si="22"/>
        <v>1.250993640667249E-2</v>
      </c>
      <c r="E647" s="32">
        <f t="shared" si="23"/>
        <v>7.3242981235581194E-3</v>
      </c>
      <c r="F647" s="32"/>
    </row>
    <row r="648" spans="1:6">
      <c r="A648" s="40">
        <v>44153</v>
      </c>
      <c r="B648" s="38">
        <v>128.25</v>
      </c>
      <c r="C648" s="42">
        <v>12938.25</v>
      </c>
      <c r="D648" s="32">
        <f t="shared" si="22"/>
        <v>-3.5026305512020003E-3</v>
      </c>
      <c r="E648" s="32">
        <f t="shared" si="23"/>
        <v>4.9627316628728501E-3</v>
      </c>
      <c r="F648" s="32"/>
    </row>
    <row r="649" spans="1:6">
      <c r="A649" s="40">
        <v>44154</v>
      </c>
      <c r="B649" s="38">
        <v>122.05</v>
      </c>
      <c r="C649" s="42">
        <v>12771.7</v>
      </c>
      <c r="D649" s="32">
        <f t="shared" si="22"/>
        <v>-4.9550687211909909E-2</v>
      </c>
      <c r="E649" s="32">
        <f t="shared" si="23"/>
        <v>-1.2956254665088004E-2</v>
      </c>
      <c r="F649" s="32"/>
    </row>
    <row r="650" spans="1:6">
      <c r="A650" s="40">
        <v>44155</v>
      </c>
      <c r="B650" s="38">
        <v>121.45</v>
      </c>
      <c r="C650" s="42">
        <v>12859.05</v>
      </c>
      <c r="D650" s="32">
        <f t="shared" si="22"/>
        <v>-4.928141390787572E-3</v>
      </c>
      <c r="E650" s="32">
        <f t="shared" si="23"/>
        <v>6.8160579132457008E-3</v>
      </c>
      <c r="F650" s="32"/>
    </row>
    <row r="651" spans="1:6">
      <c r="A651" s="40">
        <v>44158</v>
      </c>
      <c r="B651" s="38">
        <v>122.75</v>
      </c>
      <c r="C651" s="42">
        <v>12926.45</v>
      </c>
      <c r="D651" s="32">
        <f t="shared" si="22"/>
        <v>1.0647111226448484E-2</v>
      </c>
      <c r="E651" s="32">
        <f t="shared" si="23"/>
        <v>5.2277561808191089E-3</v>
      </c>
      <c r="F651" s="32"/>
    </row>
    <row r="652" spans="1:6">
      <c r="A652" s="40">
        <v>44159</v>
      </c>
      <c r="B652" s="38">
        <v>123.25</v>
      </c>
      <c r="C652" s="42">
        <v>13055.15</v>
      </c>
      <c r="D652" s="32">
        <f t="shared" si="22"/>
        <v>4.0650462481695935E-3</v>
      </c>
      <c r="E652" s="32">
        <f t="shared" si="23"/>
        <v>9.9070921469130834E-3</v>
      </c>
      <c r="F652" s="32"/>
    </row>
    <row r="653" spans="1:6">
      <c r="A653" s="40">
        <v>44160</v>
      </c>
      <c r="B653" s="38">
        <v>123.95</v>
      </c>
      <c r="C653" s="42">
        <v>12858.4</v>
      </c>
      <c r="D653" s="32">
        <f t="shared" si="22"/>
        <v>5.6634455583999942E-3</v>
      </c>
      <c r="E653" s="32">
        <f t="shared" si="23"/>
        <v>-1.518539766292209E-2</v>
      </c>
      <c r="F653" s="32"/>
    </row>
    <row r="654" spans="1:6">
      <c r="A654" s="40">
        <v>44161</v>
      </c>
      <c r="B654" s="38">
        <v>125.05</v>
      </c>
      <c r="C654" s="42">
        <v>12987</v>
      </c>
      <c r="D654" s="32">
        <f t="shared" si="22"/>
        <v>8.8353988424284199E-3</v>
      </c>
      <c r="E654" s="32">
        <f t="shared" si="23"/>
        <v>9.9515628551589408E-3</v>
      </c>
      <c r="F654" s="32"/>
    </row>
    <row r="655" spans="1:6">
      <c r="A655" s="40">
        <v>44162</v>
      </c>
      <c r="B655" s="38">
        <v>125.55</v>
      </c>
      <c r="C655" s="42">
        <v>12968.95</v>
      </c>
      <c r="D655" s="32">
        <f t="shared" si="22"/>
        <v>3.9904282799658498E-3</v>
      </c>
      <c r="E655" s="32">
        <f t="shared" si="23"/>
        <v>-1.3908181291474332E-3</v>
      </c>
      <c r="F655" s="32"/>
    </row>
    <row r="656" spans="1:6">
      <c r="A656" s="40">
        <v>44166</v>
      </c>
      <c r="B656" s="38">
        <v>126.4</v>
      </c>
      <c r="C656" s="42">
        <v>13109.05</v>
      </c>
      <c r="D656" s="32">
        <f t="shared" si="22"/>
        <v>6.7473961091630806E-3</v>
      </c>
      <c r="E656" s="32">
        <f t="shared" si="23"/>
        <v>1.0744792383060973E-2</v>
      </c>
      <c r="F656" s="32"/>
    </row>
    <row r="657" spans="1:6">
      <c r="A657" s="40">
        <v>44167</v>
      </c>
      <c r="B657" s="38">
        <v>129.75</v>
      </c>
      <c r="C657" s="42">
        <v>13113.75</v>
      </c>
      <c r="D657" s="32">
        <f t="shared" si="22"/>
        <v>2.6158040333240946E-2</v>
      </c>
      <c r="E657" s="32">
        <f t="shared" si="23"/>
        <v>3.5846668169140151E-4</v>
      </c>
      <c r="F657" s="32"/>
    </row>
    <row r="658" spans="1:6">
      <c r="A658" s="40">
        <v>44168</v>
      </c>
      <c r="B658" s="38">
        <v>133.44999999999999</v>
      </c>
      <c r="C658" s="42">
        <v>13133.9</v>
      </c>
      <c r="D658" s="32">
        <f t="shared" si="22"/>
        <v>2.8117353804535075E-2</v>
      </c>
      <c r="E658" s="32">
        <f t="shared" si="23"/>
        <v>1.5353758495279832E-3</v>
      </c>
      <c r="F658" s="32"/>
    </row>
    <row r="659" spans="1:6">
      <c r="A659" s="40">
        <v>44169</v>
      </c>
      <c r="B659" s="38">
        <v>133.30000000000001</v>
      </c>
      <c r="C659" s="42">
        <v>13258.55</v>
      </c>
      <c r="D659" s="32">
        <f t="shared" si="22"/>
        <v>-1.124648665869956E-3</v>
      </c>
      <c r="E659" s="32">
        <f t="shared" si="23"/>
        <v>9.4459534324455828E-3</v>
      </c>
      <c r="F659" s="32"/>
    </row>
    <row r="660" spans="1:6">
      <c r="A660" s="40">
        <v>44172</v>
      </c>
      <c r="B660" s="38">
        <v>136.80000000000001</v>
      </c>
      <c r="C660" s="42">
        <v>13355.75</v>
      </c>
      <c r="D660" s="32">
        <f t="shared" si="22"/>
        <v>2.5917778003787119E-2</v>
      </c>
      <c r="E660" s="32">
        <f t="shared" si="23"/>
        <v>7.3043763815936035E-3</v>
      </c>
      <c r="F660" s="32"/>
    </row>
    <row r="661" spans="1:6">
      <c r="A661" s="40">
        <v>44173</v>
      </c>
      <c r="B661" s="38">
        <v>134.25</v>
      </c>
      <c r="C661" s="42">
        <v>13392.95</v>
      </c>
      <c r="D661" s="32">
        <f t="shared" si="22"/>
        <v>-1.8816271799476106E-2</v>
      </c>
      <c r="E661" s="32">
        <f t="shared" si="23"/>
        <v>2.7814453773795378E-3</v>
      </c>
      <c r="F661" s="32"/>
    </row>
    <row r="662" spans="1:6">
      <c r="A662" s="40">
        <v>44174</v>
      </c>
      <c r="B662" s="38">
        <v>134.69999999999999</v>
      </c>
      <c r="C662" s="42">
        <v>13529.1</v>
      </c>
      <c r="D662" s="32">
        <f t="shared" si="22"/>
        <v>3.346350027344173E-3</v>
      </c>
      <c r="E662" s="32">
        <f t="shared" si="23"/>
        <v>1.0114472018708576E-2</v>
      </c>
      <c r="F662" s="32"/>
    </row>
    <row r="663" spans="1:6">
      <c r="A663" s="40">
        <v>44175</v>
      </c>
      <c r="B663" s="38">
        <v>134.85</v>
      </c>
      <c r="C663" s="42">
        <v>13478.3</v>
      </c>
      <c r="D663" s="32">
        <f t="shared" si="22"/>
        <v>1.1129661694206506E-3</v>
      </c>
      <c r="E663" s="32">
        <f t="shared" si="23"/>
        <v>-3.7619363515791131E-3</v>
      </c>
      <c r="F663" s="32"/>
    </row>
    <row r="664" spans="1:6">
      <c r="A664" s="40">
        <v>44176</v>
      </c>
      <c r="B664" s="38">
        <v>138.25</v>
      </c>
      <c r="C664" s="42">
        <v>13513.85</v>
      </c>
      <c r="D664" s="32">
        <f t="shared" si="22"/>
        <v>2.4900590816705277E-2</v>
      </c>
      <c r="E664" s="32">
        <f t="shared" si="23"/>
        <v>2.6341006963332956E-3</v>
      </c>
      <c r="F664" s="32"/>
    </row>
    <row r="665" spans="1:6">
      <c r="A665" s="40">
        <v>44179</v>
      </c>
      <c r="B665" s="38">
        <v>143.35</v>
      </c>
      <c r="C665" s="42">
        <v>13558.15</v>
      </c>
      <c r="D665" s="32">
        <f t="shared" si="22"/>
        <v>3.6225551926934579E-2</v>
      </c>
      <c r="E665" s="32">
        <f t="shared" si="23"/>
        <v>3.2727570583044262E-3</v>
      </c>
      <c r="F665" s="32"/>
    </row>
    <row r="666" spans="1:6">
      <c r="A666" s="40">
        <v>44180</v>
      </c>
      <c r="B666" s="38">
        <v>143.1</v>
      </c>
      <c r="C666" s="42">
        <v>13567.85</v>
      </c>
      <c r="D666" s="32">
        <f t="shared" si="22"/>
        <v>-1.7455057669735984E-3</v>
      </c>
      <c r="E666" s="32">
        <f t="shared" si="23"/>
        <v>7.1518103763549385E-4</v>
      </c>
      <c r="F666" s="32"/>
    </row>
    <row r="667" spans="1:6">
      <c r="A667" s="40">
        <v>44181</v>
      </c>
      <c r="B667" s="38">
        <v>145.5</v>
      </c>
      <c r="C667" s="42">
        <v>13682.7</v>
      </c>
      <c r="D667" s="32">
        <f t="shared" si="22"/>
        <v>1.663240004914205E-2</v>
      </c>
      <c r="E667" s="32">
        <f t="shared" si="23"/>
        <v>8.4292375769652993E-3</v>
      </c>
      <c r="F667" s="32"/>
    </row>
    <row r="668" spans="1:6">
      <c r="A668" s="40">
        <v>44182</v>
      </c>
      <c r="B668" s="38">
        <v>143.44999999999999</v>
      </c>
      <c r="C668" s="42">
        <v>13740.7</v>
      </c>
      <c r="D668" s="32">
        <f t="shared" si="22"/>
        <v>-1.418954418417347E-2</v>
      </c>
      <c r="E668" s="32">
        <f t="shared" si="23"/>
        <v>4.2299704982690983E-3</v>
      </c>
      <c r="F668" s="32"/>
    </row>
    <row r="669" spans="1:6">
      <c r="A669" s="40">
        <v>44183</v>
      </c>
      <c r="B669" s="38">
        <v>141.69999999999999</v>
      </c>
      <c r="C669" s="42">
        <v>13760.55</v>
      </c>
      <c r="D669" s="32">
        <f t="shared" si="22"/>
        <v>-1.2274395730739011E-2</v>
      </c>
      <c r="E669" s="32">
        <f t="shared" si="23"/>
        <v>1.4435709974719424E-3</v>
      </c>
      <c r="F669" s="32"/>
    </row>
    <row r="670" spans="1:6">
      <c r="A670" s="40">
        <v>44186</v>
      </c>
      <c r="B670" s="38">
        <v>132.94999999999999</v>
      </c>
      <c r="C670" s="42">
        <v>13328.4</v>
      </c>
      <c r="D670" s="32">
        <f t="shared" si="22"/>
        <v>-6.373902900760596E-2</v>
      </c>
      <c r="E670" s="32">
        <f t="shared" si="23"/>
        <v>-3.1908705657676249E-2</v>
      </c>
      <c r="F670" s="32"/>
    </row>
    <row r="671" spans="1:6">
      <c r="A671" s="40">
        <v>44187</v>
      </c>
      <c r="B671" s="38">
        <v>135.5</v>
      </c>
      <c r="C671" s="42">
        <v>13466.3</v>
      </c>
      <c r="D671" s="32">
        <f t="shared" si="22"/>
        <v>1.8998522630726912E-2</v>
      </c>
      <c r="E671" s="32">
        <f t="shared" si="23"/>
        <v>1.0293171226603563E-2</v>
      </c>
      <c r="F671" s="32"/>
    </row>
    <row r="672" spans="1:6">
      <c r="A672" s="40">
        <v>44188</v>
      </c>
      <c r="B672" s="38">
        <v>135.05000000000001</v>
      </c>
      <c r="C672" s="42">
        <v>13601.1</v>
      </c>
      <c r="D672" s="32">
        <f t="shared" si="22"/>
        <v>-3.3265600811309653E-3</v>
      </c>
      <c r="E672" s="32">
        <f t="shared" si="23"/>
        <v>9.960403618605139E-3</v>
      </c>
      <c r="F672" s="32"/>
    </row>
    <row r="673" spans="1:6">
      <c r="A673" s="40">
        <v>44189</v>
      </c>
      <c r="B673" s="38">
        <v>136.25</v>
      </c>
      <c r="C673" s="42">
        <v>13749.25</v>
      </c>
      <c r="D673" s="32">
        <f t="shared" si="22"/>
        <v>8.8463533047288042E-3</v>
      </c>
      <c r="E673" s="32">
        <f t="shared" si="23"/>
        <v>1.0833605346231154E-2</v>
      </c>
      <c r="F673" s="32"/>
    </row>
    <row r="674" spans="1:6">
      <c r="A674" s="40">
        <v>44193</v>
      </c>
      <c r="B674" s="38">
        <v>137.65</v>
      </c>
      <c r="C674" s="42">
        <v>13873.2</v>
      </c>
      <c r="D674" s="32">
        <f t="shared" si="22"/>
        <v>1.0222798045262821E-2</v>
      </c>
      <c r="E674" s="32">
        <f t="shared" si="23"/>
        <v>8.9746443167618515E-3</v>
      </c>
      <c r="F674" s="32"/>
    </row>
    <row r="675" spans="1:6">
      <c r="A675" s="40">
        <v>44194</v>
      </c>
      <c r="B675" s="38">
        <v>135.1</v>
      </c>
      <c r="C675" s="42">
        <v>13932.6</v>
      </c>
      <c r="D675" s="32">
        <f t="shared" si="22"/>
        <v>-1.8698986622463269E-2</v>
      </c>
      <c r="E675" s="32">
        <f t="shared" si="23"/>
        <v>4.2724964114242226E-3</v>
      </c>
      <c r="F675" s="32"/>
    </row>
    <row r="676" spans="1:6">
      <c r="A676" s="40">
        <v>44195</v>
      </c>
      <c r="B676" s="38">
        <v>135.6</v>
      </c>
      <c r="C676" s="42">
        <v>13981.95</v>
      </c>
      <c r="D676" s="32">
        <f t="shared" si="22"/>
        <v>3.694130540142098E-3</v>
      </c>
      <c r="E676" s="32">
        <f t="shared" si="23"/>
        <v>3.5357941585163945E-3</v>
      </c>
      <c r="F676" s="32"/>
    </row>
    <row r="677" spans="1:6">
      <c r="A677" s="40">
        <v>44196</v>
      </c>
      <c r="B677" s="38">
        <v>135.44999999999999</v>
      </c>
      <c r="C677" s="42">
        <v>13981.75</v>
      </c>
      <c r="D677" s="32">
        <f t="shared" si="22"/>
        <v>-1.1068069751911064E-3</v>
      </c>
      <c r="E677" s="32">
        <f t="shared" si="23"/>
        <v>-1.4304258735754857E-5</v>
      </c>
      <c r="F677" s="32"/>
    </row>
    <row r="678" spans="1:6">
      <c r="A678" s="40">
        <v>44197</v>
      </c>
      <c r="B678" s="38">
        <v>135.35</v>
      </c>
      <c r="C678" s="42">
        <v>14018.5</v>
      </c>
      <c r="D678" s="32">
        <f t="shared" si="22"/>
        <v>-7.385524707938714E-4</v>
      </c>
      <c r="E678" s="32">
        <f t="shared" si="23"/>
        <v>2.6249780699946659E-3</v>
      </c>
      <c r="F678" s="32"/>
    </row>
    <row r="679" spans="1:6">
      <c r="A679" s="40">
        <v>44200</v>
      </c>
      <c r="B679" s="38">
        <v>137.25</v>
      </c>
      <c r="C679" s="42">
        <v>14132.9</v>
      </c>
      <c r="D679" s="32">
        <f t="shared" si="22"/>
        <v>1.3940064329329812E-2</v>
      </c>
      <c r="E679" s="32">
        <f t="shared" si="23"/>
        <v>8.1275268540661298E-3</v>
      </c>
      <c r="F679" s="32"/>
    </row>
    <row r="680" spans="1:6">
      <c r="A680" s="40">
        <v>44201</v>
      </c>
      <c r="B680" s="38">
        <v>135.15</v>
      </c>
      <c r="C680" s="42">
        <v>14199.5</v>
      </c>
      <c r="D680" s="32">
        <f t="shared" si="22"/>
        <v>-1.5418807667183395E-2</v>
      </c>
      <c r="E680" s="32">
        <f t="shared" si="23"/>
        <v>4.7013399972732585E-3</v>
      </c>
      <c r="F680" s="32"/>
    </row>
    <row r="681" spans="1:6">
      <c r="A681" s="40">
        <v>44202</v>
      </c>
      <c r="B681" s="38">
        <v>135.1</v>
      </c>
      <c r="C681" s="42">
        <v>14146.25</v>
      </c>
      <c r="D681" s="32">
        <f t="shared" si="22"/>
        <v>-3.7002775630351774E-4</v>
      </c>
      <c r="E681" s="32">
        <f t="shared" si="23"/>
        <v>-3.7571814216639365E-3</v>
      </c>
      <c r="F681" s="32"/>
    </row>
    <row r="682" spans="1:6">
      <c r="A682" s="40">
        <v>44203</v>
      </c>
      <c r="B682" s="38">
        <v>136.5</v>
      </c>
      <c r="C682" s="42">
        <v>14137.35</v>
      </c>
      <c r="D682" s="32">
        <f t="shared" si="22"/>
        <v>1.0309369658861287E-2</v>
      </c>
      <c r="E682" s="32">
        <f t="shared" si="23"/>
        <v>-6.2933999163826448E-4</v>
      </c>
      <c r="F682" s="32"/>
    </row>
    <row r="683" spans="1:6">
      <c r="A683" s="40">
        <v>44204</v>
      </c>
      <c r="B683" s="38">
        <v>139.69999999999999</v>
      </c>
      <c r="C683" s="42">
        <v>14347.25</v>
      </c>
      <c r="D683" s="32">
        <f t="shared" si="22"/>
        <v>2.317265163790163E-2</v>
      </c>
      <c r="E683" s="32">
        <f t="shared" si="23"/>
        <v>1.4738054903755111E-2</v>
      </c>
      <c r="F683" s="32"/>
    </row>
    <row r="684" spans="1:6">
      <c r="A684" s="40">
        <v>44207</v>
      </c>
      <c r="B684" s="38">
        <v>141.69999999999999</v>
      </c>
      <c r="C684" s="42">
        <v>14484.75</v>
      </c>
      <c r="D684" s="32">
        <f t="shared" si="22"/>
        <v>1.4214880433718713E-2</v>
      </c>
      <c r="E684" s="32">
        <f t="shared" si="23"/>
        <v>9.5380856285503194E-3</v>
      </c>
      <c r="F684" s="32"/>
    </row>
    <row r="685" spans="1:6">
      <c r="A685" s="40">
        <v>44208</v>
      </c>
      <c r="B685" s="38">
        <v>146.65</v>
      </c>
      <c r="C685" s="42">
        <v>14563.45</v>
      </c>
      <c r="D685" s="32">
        <f t="shared" si="22"/>
        <v>3.4336648726825424E-2</v>
      </c>
      <c r="E685" s="32">
        <f t="shared" si="23"/>
        <v>5.4185934109614508E-3</v>
      </c>
      <c r="F685" s="32"/>
    </row>
    <row r="686" spans="1:6">
      <c r="A686" s="40">
        <v>44209</v>
      </c>
      <c r="B686" s="38">
        <v>145.80000000000001</v>
      </c>
      <c r="C686" s="42">
        <v>14564.85</v>
      </c>
      <c r="D686" s="32">
        <f t="shared" si="22"/>
        <v>-5.8129758489022625E-3</v>
      </c>
      <c r="E686" s="32">
        <f t="shared" si="23"/>
        <v>9.6126447549449345E-5</v>
      </c>
      <c r="F686" s="32"/>
    </row>
    <row r="687" spans="1:6">
      <c r="A687" s="40">
        <v>44210</v>
      </c>
      <c r="B687" s="38">
        <v>146.65</v>
      </c>
      <c r="C687" s="42">
        <v>14595.6</v>
      </c>
      <c r="D687" s="32">
        <f t="shared" si="22"/>
        <v>5.8129758489021965E-3</v>
      </c>
      <c r="E687" s="32">
        <f t="shared" si="23"/>
        <v>2.1090217330616886E-3</v>
      </c>
      <c r="F687" s="32"/>
    </row>
    <row r="688" spans="1:6">
      <c r="A688" s="40">
        <v>44211</v>
      </c>
      <c r="B688" s="38">
        <v>143.25</v>
      </c>
      <c r="C688" s="42">
        <v>14433.7</v>
      </c>
      <c r="D688" s="32">
        <f t="shared" si="22"/>
        <v>-2.3457439828611183E-2</v>
      </c>
      <c r="E688" s="32">
        <f t="shared" si="23"/>
        <v>-1.1154363255555686E-2</v>
      </c>
      <c r="F688" s="32"/>
    </row>
    <row r="689" spans="1:6">
      <c r="A689" s="40">
        <v>44214</v>
      </c>
      <c r="B689" s="38">
        <v>138.69999999999999</v>
      </c>
      <c r="C689" s="42">
        <v>14281.3</v>
      </c>
      <c r="D689" s="32">
        <f t="shared" si="22"/>
        <v>-3.2278028274063141E-2</v>
      </c>
      <c r="E689" s="32">
        <f t="shared" si="23"/>
        <v>-1.061476099225705E-2</v>
      </c>
      <c r="F689" s="32"/>
    </row>
    <row r="690" spans="1:6">
      <c r="A690" s="40">
        <v>44215</v>
      </c>
      <c r="B690" s="38">
        <v>140.1</v>
      </c>
      <c r="C690" s="44">
        <v>14521.15</v>
      </c>
      <c r="D690" s="32">
        <f t="shared" si="22"/>
        <v>1.0043126022175523E-2</v>
      </c>
      <c r="E690" s="32">
        <f t="shared" si="23"/>
        <v>1.6655218179895549E-2</v>
      </c>
      <c r="F690" s="32"/>
    </row>
    <row r="691" spans="1:6">
      <c r="A691" s="40">
        <v>44216</v>
      </c>
      <c r="B691" s="38">
        <v>141.5</v>
      </c>
      <c r="C691" s="44">
        <v>14644.7</v>
      </c>
      <c r="D691" s="32">
        <f t="shared" si="22"/>
        <v>9.9432637403311444E-3</v>
      </c>
      <c r="E691" s="32">
        <f t="shared" si="23"/>
        <v>8.4722879004422193E-3</v>
      </c>
      <c r="F691" s="32"/>
    </row>
    <row r="692" spans="1:6">
      <c r="A692" s="40">
        <v>44217</v>
      </c>
      <c r="B692" s="38">
        <v>137.35</v>
      </c>
      <c r="C692" s="44">
        <v>14590.35</v>
      </c>
      <c r="D692" s="32">
        <f t="shared" si="22"/>
        <v>-2.9767304542009477E-2</v>
      </c>
      <c r="E692" s="32">
        <f t="shared" si="23"/>
        <v>-3.7181439822322328E-3</v>
      </c>
      <c r="F692" s="32"/>
    </row>
    <row r="693" spans="1:6">
      <c r="A693" s="40">
        <v>44218</v>
      </c>
      <c r="B693" s="38">
        <v>133.19999999999999</v>
      </c>
      <c r="C693" s="44">
        <v>14371.9</v>
      </c>
      <c r="D693" s="32">
        <f t="shared" si="22"/>
        <v>-3.0680654434994178E-2</v>
      </c>
      <c r="E693" s="32">
        <f t="shared" si="23"/>
        <v>-1.5085440027319255E-2</v>
      </c>
      <c r="F693" s="32"/>
    </row>
    <row r="694" spans="1:6">
      <c r="A694" s="40">
        <v>44221</v>
      </c>
      <c r="B694" s="38">
        <v>131.85</v>
      </c>
      <c r="C694" s="44">
        <v>14238.9</v>
      </c>
      <c r="D694" s="32">
        <f t="shared" si="22"/>
        <v>-1.0186845306993018E-2</v>
      </c>
      <c r="E694" s="32">
        <f t="shared" si="23"/>
        <v>-9.2972554441269287E-3</v>
      </c>
      <c r="F694" s="32"/>
    </row>
    <row r="695" spans="1:6">
      <c r="A695" s="40">
        <v>44223</v>
      </c>
      <c r="B695" s="38">
        <v>129.15</v>
      </c>
      <c r="C695" s="44">
        <v>13967.5</v>
      </c>
      <c r="D695" s="32">
        <f t="shared" si="22"/>
        <v>-2.0690393257446055E-2</v>
      </c>
      <c r="E695" s="32">
        <f t="shared" si="23"/>
        <v>-1.9244453457933762E-2</v>
      </c>
      <c r="F695" s="32"/>
    </row>
    <row r="696" spans="1:6">
      <c r="A696" s="40">
        <v>44224</v>
      </c>
      <c r="B696" s="38">
        <v>128.19999999999999</v>
      </c>
      <c r="C696" s="44">
        <v>13817.55</v>
      </c>
      <c r="D696" s="32">
        <f t="shared" si="22"/>
        <v>-7.3829750552799212E-3</v>
      </c>
      <c r="E696" s="32">
        <f t="shared" si="23"/>
        <v>-1.0793679032831009E-2</v>
      </c>
      <c r="F696" s="32"/>
    </row>
    <row r="697" spans="1:6">
      <c r="A697" s="40">
        <v>44225</v>
      </c>
      <c r="B697" s="38">
        <v>125.9</v>
      </c>
      <c r="C697" s="44">
        <v>13634.6</v>
      </c>
      <c r="D697" s="32">
        <f t="shared" si="22"/>
        <v>-1.8103603436268004E-2</v>
      </c>
      <c r="E697" s="32">
        <f t="shared" si="23"/>
        <v>-1.3328843718060656E-2</v>
      </c>
      <c r="F697" s="32"/>
    </row>
    <row r="698" spans="1:6">
      <c r="A698" s="40">
        <v>44228</v>
      </c>
      <c r="B698" s="38">
        <v>129</v>
      </c>
      <c r="C698" s="44">
        <v>14281.2</v>
      </c>
      <c r="D698" s="32">
        <f t="shared" si="22"/>
        <v>2.4324463311370694E-2</v>
      </c>
      <c r="E698" s="32">
        <f t="shared" si="23"/>
        <v>4.6333307393982406E-2</v>
      </c>
      <c r="F698" s="32"/>
    </row>
    <row r="699" spans="1:6">
      <c r="A699" s="40">
        <v>44229</v>
      </c>
      <c r="B699" s="38">
        <v>131.25</v>
      </c>
      <c r="C699" s="44">
        <v>14647.85</v>
      </c>
      <c r="D699" s="32">
        <f t="shared" si="22"/>
        <v>1.7291497110061043E-2</v>
      </c>
      <c r="E699" s="32">
        <f t="shared" si="23"/>
        <v>2.5349580019676167E-2</v>
      </c>
      <c r="F699" s="32"/>
    </row>
    <row r="700" spans="1:6">
      <c r="A700" s="40">
        <v>44230</v>
      </c>
      <c r="B700" s="38">
        <v>137.25</v>
      </c>
      <c r="C700" s="44">
        <v>14789.95</v>
      </c>
      <c r="D700" s="32">
        <f t="shared" si="22"/>
        <v>4.4700178917906987E-2</v>
      </c>
      <c r="E700" s="32">
        <f t="shared" si="23"/>
        <v>9.6543290404505731E-3</v>
      </c>
      <c r="F700" s="32"/>
    </row>
    <row r="701" spans="1:6">
      <c r="A701" s="40">
        <v>44231</v>
      </c>
      <c r="B701" s="38">
        <v>143.6</v>
      </c>
      <c r="C701" s="44">
        <v>14895.65</v>
      </c>
      <c r="D701" s="32">
        <f t="shared" si="22"/>
        <v>4.5227576224483784E-2</v>
      </c>
      <c r="E701" s="32">
        <f t="shared" si="23"/>
        <v>7.1213279636845117E-3</v>
      </c>
      <c r="F701" s="32"/>
    </row>
    <row r="702" spans="1:6">
      <c r="A702" s="40">
        <v>44232</v>
      </c>
      <c r="B702" s="38">
        <v>140.85</v>
      </c>
      <c r="C702" s="44">
        <v>14924.25</v>
      </c>
      <c r="D702" s="32">
        <f t="shared" si="22"/>
        <v>-1.9336162291742245E-2</v>
      </c>
      <c r="E702" s="32">
        <f t="shared" si="23"/>
        <v>1.9181827416789982E-3</v>
      </c>
      <c r="F702" s="32"/>
    </row>
    <row r="703" spans="1:6">
      <c r="A703" s="40">
        <v>44235</v>
      </c>
      <c r="B703" s="38">
        <v>141.55000000000001</v>
      </c>
      <c r="C703" s="44">
        <v>15115.8</v>
      </c>
      <c r="D703" s="32">
        <f t="shared" si="22"/>
        <v>4.9575172355271636E-3</v>
      </c>
      <c r="E703" s="32">
        <f t="shared" si="23"/>
        <v>1.2753147626468448E-2</v>
      </c>
      <c r="F703" s="32"/>
    </row>
    <row r="704" spans="1:6">
      <c r="A704" s="40">
        <v>44236</v>
      </c>
      <c r="B704" s="38">
        <v>139.25</v>
      </c>
      <c r="C704" s="44">
        <v>15109.3</v>
      </c>
      <c r="D704" s="32">
        <f t="shared" si="22"/>
        <v>-1.6382132750515244E-2</v>
      </c>
      <c r="E704" s="32">
        <f t="shared" si="23"/>
        <v>-4.3010611049781671E-4</v>
      </c>
      <c r="F704" s="32"/>
    </row>
    <row r="705" spans="1:6">
      <c r="A705" s="40">
        <v>44237</v>
      </c>
      <c r="B705" s="38">
        <v>138.30000000000001</v>
      </c>
      <c r="C705" s="44">
        <v>15106.5</v>
      </c>
      <c r="D705" s="32">
        <f t="shared" si="22"/>
        <v>-6.845640136680751E-3</v>
      </c>
      <c r="E705" s="32">
        <f t="shared" si="23"/>
        <v>-1.8533350154651584E-4</v>
      </c>
      <c r="F705" s="32"/>
    </row>
    <row r="706" spans="1:6">
      <c r="A706" s="40">
        <v>44238</v>
      </c>
      <c r="B706" s="38">
        <v>137.15</v>
      </c>
      <c r="C706" s="44">
        <v>15173.3</v>
      </c>
      <c r="D706" s="32">
        <f t="shared" si="22"/>
        <v>-8.3500212871002871E-3</v>
      </c>
      <c r="E706" s="32">
        <f t="shared" si="23"/>
        <v>4.4121895368252834E-3</v>
      </c>
      <c r="F706" s="32"/>
    </row>
    <row r="707" spans="1:6">
      <c r="A707" s="40">
        <v>44239</v>
      </c>
      <c r="B707" s="38">
        <v>133.85</v>
      </c>
      <c r="C707" s="44">
        <v>15163.3</v>
      </c>
      <c r="D707" s="32">
        <f t="shared" si="22"/>
        <v>-2.4355447417250802E-2</v>
      </c>
      <c r="E707" s="32">
        <f t="shared" si="23"/>
        <v>-6.592696849480349E-4</v>
      </c>
      <c r="F707" s="32"/>
    </row>
    <row r="708" spans="1:6">
      <c r="A708" s="40">
        <v>44242</v>
      </c>
      <c r="B708" s="38">
        <v>132.25</v>
      </c>
      <c r="C708" s="44">
        <v>15314.7</v>
      </c>
      <c r="D708" s="32">
        <f t="shared" ref="D708:D771" si="24">LN(B708/B707)</f>
        <v>-1.2025699227952701E-2</v>
      </c>
      <c r="E708" s="32">
        <f t="shared" ref="E708:E771" si="25">LN(C708/C707)</f>
        <v>9.9351168282398004E-3</v>
      </c>
      <c r="F708" s="32"/>
    </row>
    <row r="709" spans="1:6">
      <c r="A709" s="40">
        <v>44243</v>
      </c>
      <c r="B709" s="38">
        <v>133.75</v>
      </c>
      <c r="C709" s="44">
        <v>15313.45</v>
      </c>
      <c r="D709" s="32">
        <f t="shared" si="24"/>
        <v>1.1278315037707274E-2</v>
      </c>
      <c r="E709" s="32">
        <f t="shared" si="25"/>
        <v>-8.1624257468665355E-5</v>
      </c>
      <c r="F709" s="32"/>
    </row>
    <row r="710" spans="1:6">
      <c r="A710" s="40">
        <v>44244</v>
      </c>
      <c r="B710" s="38">
        <v>135.19999999999999</v>
      </c>
      <c r="C710" s="44">
        <v>15208.9</v>
      </c>
      <c r="D710" s="32">
        <f t="shared" si="24"/>
        <v>1.0782777832747696E-2</v>
      </c>
      <c r="E710" s="32">
        <f t="shared" si="25"/>
        <v>-6.8507443824488076E-3</v>
      </c>
      <c r="F710" s="32"/>
    </row>
    <row r="711" spans="1:6">
      <c r="A711" s="40">
        <v>44245</v>
      </c>
      <c r="B711" s="38">
        <v>139.94999999999999</v>
      </c>
      <c r="C711" s="44">
        <v>15118.95</v>
      </c>
      <c r="D711" s="32">
        <f t="shared" si="24"/>
        <v>3.4530052352598754E-2</v>
      </c>
      <c r="E711" s="32">
        <f t="shared" si="25"/>
        <v>-5.9318589188062558E-3</v>
      </c>
      <c r="F711" s="32"/>
    </row>
    <row r="712" spans="1:6">
      <c r="A712" s="40">
        <v>44246</v>
      </c>
      <c r="B712" s="38">
        <v>139.25</v>
      </c>
      <c r="C712" s="44">
        <v>14981.75</v>
      </c>
      <c r="D712" s="32">
        <f t="shared" si="24"/>
        <v>-5.0143371540690082E-3</v>
      </c>
      <c r="E712" s="32">
        <f t="shared" si="25"/>
        <v>-9.1161301997941639E-3</v>
      </c>
      <c r="F712" s="32"/>
    </row>
    <row r="713" spans="1:6">
      <c r="A713" s="40">
        <v>44249</v>
      </c>
      <c r="B713" s="38">
        <v>136.25</v>
      </c>
      <c r="C713" s="44">
        <v>14675.7</v>
      </c>
      <c r="D713" s="32">
        <f t="shared" si="24"/>
        <v>-2.1779445264039982E-2</v>
      </c>
      <c r="E713" s="32">
        <f t="shared" si="25"/>
        <v>-2.0639728948870298E-2</v>
      </c>
      <c r="F713" s="32"/>
    </row>
    <row r="714" spans="1:6">
      <c r="A714" s="40">
        <v>44250</v>
      </c>
      <c r="B714" s="38">
        <v>136.9</v>
      </c>
      <c r="C714" s="44">
        <v>14707.8</v>
      </c>
      <c r="D714" s="32">
        <f t="shared" si="24"/>
        <v>4.7592987510498702E-3</v>
      </c>
      <c r="E714" s="32">
        <f t="shared" si="25"/>
        <v>2.1849005577883308E-3</v>
      </c>
      <c r="F714" s="32"/>
    </row>
    <row r="715" spans="1:6">
      <c r="A715" s="40">
        <v>44251</v>
      </c>
      <c r="B715" s="38">
        <v>144.4</v>
      </c>
      <c r="C715" s="44">
        <v>14982</v>
      </c>
      <c r="D715" s="32">
        <f t="shared" si="24"/>
        <v>5.3336494164322734E-2</v>
      </c>
      <c r="E715" s="32">
        <f t="shared" si="25"/>
        <v>1.8471515221001902E-2</v>
      </c>
      <c r="F715" s="32"/>
    </row>
    <row r="716" spans="1:6">
      <c r="A716" s="40">
        <v>44252</v>
      </c>
      <c r="B716" s="38">
        <v>156.1</v>
      </c>
      <c r="C716" s="44">
        <v>15097.35</v>
      </c>
      <c r="D716" s="32">
        <f t="shared" si="24"/>
        <v>7.7909601062660372E-2</v>
      </c>
      <c r="E716" s="32">
        <f t="shared" si="25"/>
        <v>7.6697512051000366E-3</v>
      </c>
      <c r="F716" s="32"/>
    </row>
    <row r="717" spans="1:6">
      <c r="A717" s="40">
        <v>44253</v>
      </c>
      <c r="B717" s="38">
        <v>152.19999999999999</v>
      </c>
      <c r="C717" s="44">
        <v>14529.15</v>
      </c>
      <c r="D717" s="32">
        <f t="shared" si="24"/>
        <v>-2.5301382093801009E-2</v>
      </c>
      <c r="E717" s="32">
        <f t="shared" si="25"/>
        <v>-3.8362255515655551E-2</v>
      </c>
      <c r="F717" s="32"/>
    </row>
    <row r="718" spans="1:6">
      <c r="A718" s="40">
        <v>44256</v>
      </c>
      <c r="B718" s="38">
        <v>154.35</v>
      </c>
      <c r="C718" s="44">
        <v>14761.55</v>
      </c>
      <c r="D718" s="32">
        <f t="shared" si="24"/>
        <v>1.4027305520582971E-2</v>
      </c>
      <c r="E718" s="32">
        <f t="shared" si="25"/>
        <v>1.5868850993789412E-2</v>
      </c>
      <c r="F718" s="32"/>
    </row>
    <row r="719" spans="1:6">
      <c r="A719" s="40">
        <v>44257</v>
      </c>
      <c r="B719" s="38">
        <v>153.4</v>
      </c>
      <c r="C719" s="44">
        <v>14919.1</v>
      </c>
      <c r="D719" s="32">
        <f t="shared" si="24"/>
        <v>-6.1738620150124414E-3</v>
      </c>
      <c r="E719" s="32">
        <f t="shared" si="25"/>
        <v>1.0616444031444284E-2</v>
      </c>
      <c r="F719" s="32"/>
    </row>
    <row r="720" spans="1:6">
      <c r="A720" s="40">
        <v>44258</v>
      </c>
      <c r="B720" s="38">
        <v>154.9</v>
      </c>
      <c r="C720" s="44">
        <v>15245.6</v>
      </c>
      <c r="D720" s="32">
        <f t="shared" si="24"/>
        <v>9.7308584896671942E-3</v>
      </c>
      <c r="E720" s="32">
        <f t="shared" si="25"/>
        <v>2.1648665591659878E-2</v>
      </c>
      <c r="F720" s="32"/>
    </row>
    <row r="721" spans="1:6">
      <c r="A721" s="40">
        <v>44259</v>
      </c>
      <c r="B721" s="38">
        <v>152.05000000000001</v>
      </c>
      <c r="C721" s="44">
        <v>15080.75</v>
      </c>
      <c r="D721" s="32">
        <f t="shared" si="24"/>
        <v>-1.8570333299449262E-2</v>
      </c>
      <c r="E721" s="32">
        <f t="shared" si="25"/>
        <v>-1.0871840740940207E-2</v>
      </c>
      <c r="F721" s="32"/>
    </row>
    <row r="722" spans="1:6">
      <c r="A722" s="40">
        <v>44260</v>
      </c>
      <c r="B722" s="38">
        <v>151.1</v>
      </c>
      <c r="C722" s="44">
        <v>14938.1</v>
      </c>
      <c r="D722" s="32">
        <f t="shared" si="24"/>
        <v>-6.2675448446798598E-3</v>
      </c>
      <c r="E722" s="32">
        <f t="shared" si="25"/>
        <v>-9.5040998420298489E-3</v>
      </c>
      <c r="F722" s="32"/>
    </row>
    <row r="723" spans="1:6">
      <c r="A723" s="40">
        <v>44263</v>
      </c>
      <c r="B723" s="38">
        <v>153.15</v>
      </c>
      <c r="C723" s="44">
        <v>14956.2</v>
      </c>
      <c r="D723" s="32">
        <f t="shared" si="24"/>
        <v>1.3475964000090514E-2</v>
      </c>
      <c r="E723" s="32">
        <f t="shared" si="25"/>
        <v>1.2109333359041415E-3</v>
      </c>
      <c r="F723" s="32"/>
    </row>
    <row r="724" spans="1:6">
      <c r="A724" s="40">
        <v>44264</v>
      </c>
      <c r="B724" s="38">
        <v>151.69999999999999</v>
      </c>
      <c r="C724" s="44">
        <v>15098.4</v>
      </c>
      <c r="D724" s="32">
        <f t="shared" si="24"/>
        <v>-9.5129469242978305E-3</v>
      </c>
      <c r="E724" s="32">
        <f t="shared" si="25"/>
        <v>9.4628483568291177E-3</v>
      </c>
      <c r="F724" s="32"/>
    </row>
    <row r="725" spans="1:6">
      <c r="A725" s="40">
        <v>44265</v>
      </c>
      <c r="B725" s="38">
        <v>150.94999999999999</v>
      </c>
      <c r="C725" s="44">
        <v>15174.8</v>
      </c>
      <c r="D725" s="32">
        <f t="shared" si="24"/>
        <v>-4.9562302016388079E-3</v>
      </c>
      <c r="E725" s="32">
        <f t="shared" si="25"/>
        <v>5.0473793452542595E-3</v>
      </c>
      <c r="F725" s="32"/>
    </row>
    <row r="726" spans="1:6">
      <c r="A726" s="40">
        <v>44267</v>
      </c>
      <c r="B726" s="38">
        <v>150.5</v>
      </c>
      <c r="C726" s="44">
        <v>15030.95</v>
      </c>
      <c r="D726" s="32">
        <f t="shared" si="24"/>
        <v>-2.9855719639172718E-3</v>
      </c>
      <c r="E726" s="32">
        <f t="shared" si="25"/>
        <v>-9.5247486001423468E-3</v>
      </c>
      <c r="F726" s="32"/>
    </row>
    <row r="727" spans="1:6">
      <c r="A727" s="40">
        <v>44270</v>
      </c>
      <c r="B727" s="38">
        <v>146.9</v>
      </c>
      <c r="C727" s="44">
        <v>14929.5</v>
      </c>
      <c r="D727" s="32">
        <f t="shared" si="24"/>
        <v>-2.4211001009098707E-2</v>
      </c>
      <c r="E727" s="32">
        <f t="shared" si="25"/>
        <v>-6.7722873148135217E-3</v>
      </c>
      <c r="F727" s="32"/>
    </row>
    <row r="728" spans="1:6">
      <c r="A728" s="40">
        <v>44271</v>
      </c>
      <c r="B728" s="38">
        <v>145.69999999999999</v>
      </c>
      <c r="C728" s="44">
        <v>14910.45</v>
      </c>
      <c r="D728" s="32">
        <f t="shared" si="24"/>
        <v>-8.2023699786725537E-3</v>
      </c>
      <c r="E728" s="32">
        <f t="shared" si="25"/>
        <v>-1.2768119643645321E-3</v>
      </c>
      <c r="F728" s="32"/>
    </row>
    <row r="729" spans="1:6">
      <c r="A729" s="40">
        <v>44272</v>
      </c>
      <c r="B729" s="38">
        <v>139.85</v>
      </c>
      <c r="C729" s="44">
        <v>14721.3</v>
      </c>
      <c r="D729" s="32">
        <f t="shared" si="24"/>
        <v>-4.0979293553190389E-2</v>
      </c>
      <c r="E729" s="32">
        <f t="shared" si="25"/>
        <v>-1.2766884789164224E-2</v>
      </c>
      <c r="F729" s="32"/>
    </row>
    <row r="730" spans="1:6">
      <c r="A730" s="40">
        <v>44273</v>
      </c>
      <c r="B730" s="38">
        <v>137.05000000000001</v>
      </c>
      <c r="C730" s="44">
        <v>14557.85</v>
      </c>
      <c r="D730" s="32">
        <f t="shared" si="24"/>
        <v>-2.0224596899173778E-2</v>
      </c>
      <c r="E730" s="32">
        <f t="shared" si="25"/>
        <v>-1.1165057588712252E-2</v>
      </c>
      <c r="F730" s="32"/>
    </row>
    <row r="731" spans="1:6">
      <c r="A731" s="40">
        <v>44274</v>
      </c>
      <c r="B731" s="38">
        <v>136.30000000000001</v>
      </c>
      <c r="C731" s="44">
        <v>14744</v>
      </c>
      <c r="D731" s="32">
        <f t="shared" si="24"/>
        <v>-5.4874840463078845E-3</v>
      </c>
      <c r="E731" s="32">
        <f t="shared" si="25"/>
        <v>1.270585333767231E-2</v>
      </c>
      <c r="F731" s="32"/>
    </row>
    <row r="732" spans="1:6">
      <c r="A732" s="40">
        <v>44277</v>
      </c>
      <c r="B732" s="38">
        <v>135.65</v>
      </c>
      <c r="C732" s="44">
        <v>14736.4</v>
      </c>
      <c r="D732" s="32">
        <f t="shared" si="24"/>
        <v>-4.780299597546246E-3</v>
      </c>
      <c r="E732" s="32">
        <f t="shared" si="25"/>
        <v>-5.1559681472200872E-4</v>
      </c>
      <c r="F732" s="32"/>
    </row>
    <row r="733" spans="1:6">
      <c r="A733" s="40">
        <v>44278</v>
      </c>
      <c r="B733" s="38">
        <v>135.25</v>
      </c>
      <c r="C733" s="44">
        <v>14814.75</v>
      </c>
      <c r="D733" s="32">
        <f t="shared" si="24"/>
        <v>-2.9531213783499204E-3</v>
      </c>
      <c r="E733" s="32">
        <f t="shared" si="25"/>
        <v>5.3026825412823587E-3</v>
      </c>
      <c r="F733" s="32"/>
    </row>
    <row r="734" spans="1:6">
      <c r="A734" s="40">
        <v>44279</v>
      </c>
      <c r="B734" s="38">
        <v>132.30000000000001</v>
      </c>
      <c r="C734" s="44">
        <v>14549.4</v>
      </c>
      <c r="D734" s="32">
        <f t="shared" si="24"/>
        <v>-2.2052846605680868E-2</v>
      </c>
      <c r="E734" s="32">
        <f t="shared" si="25"/>
        <v>-1.8073550440256294E-2</v>
      </c>
      <c r="F734" s="32"/>
    </row>
    <row r="735" spans="1:6">
      <c r="A735" s="40">
        <v>44280</v>
      </c>
      <c r="B735" s="38">
        <v>128.1</v>
      </c>
      <c r="C735" s="44">
        <v>14324.9</v>
      </c>
      <c r="D735" s="32">
        <f t="shared" si="24"/>
        <v>-3.2260862218221553E-2</v>
      </c>
      <c r="E735" s="32">
        <f t="shared" si="25"/>
        <v>-1.5550473880181296E-2</v>
      </c>
      <c r="F735" s="32"/>
    </row>
    <row r="736" spans="1:6">
      <c r="A736" s="40">
        <v>44281</v>
      </c>
      <c r="B736" s="38">
        <v>129.6</v>
      </c>
      <c r="C736" s="44">
        <v>14507.3</v>
      </c>
      <c r="D736" s="32">
        <f t="shared" si="24"/>
        <v>1.164157501548577E-2</v>
      </c>
      <c r="E736" s="32">
        <f t="shared" si="25"/>
        <v>1.2652689241181039E-2</v>
      </c>
      <c r="F736" s="32"/>
    </row>
    <row r="737" spans="1:6">
      <c r="A737" s="40">
        <v>44285</v>
      </c>
      <c r="B737" s="38">
        <v>132.94999999999999</v>
      </c>
      <c r="C737" s="44">
        <v>14845.1</v>
      </c>
      <c r="D737" s="32">
        <f t="shared" si="24"/>
        <v>2.5520333770854421E-2</v>
      </c>
      <c r="E737" s="32">
        <f t="shared" si="25"/>
        <v>2.3017873453048527E-2</v>
      </c>
      <c r="F737" s="32"/>
    </row>
    <row r="738" spans="1:6">
      <c r="A738" s="40">
        <v>44286</v>
      </c>
      <c r="B738" s="38">
        <v>130.35</v>
      </c>
      <c r="C738" s="44">
        <v>14690.7</v>
      </c>
      <c r="D738" s="32">
        <f t="shared" si="24"/>
        <v>-1.9749977309518045E-2</v>
      </c>
      <c r="E738" s="32">
        <f t="shared" si="25"/>
        <v>-1.0455203953802781E-2</v>
      </c>
      <c r="F738" s="32"/>
    </row>
    <row r="739" spans="1:6">
      <c r="A739" s="40">
        <v>44287</v>
      </c>
      <c r="B739" s="38">
        <v>132.15</v>
      </c>
      <c r="C739" s="44">
        <v>14867.35</v>
      </c>
      <c r="D739" s="32">
        <f t="shared" si="24"/>
        <v>1.3714500670787484E-2</v>
      </c>
      <c r="E739" s="32">
        <f t="shared" si="25"/>
        <v>1.1952892913079521E-2</v>
      </c>
      <c r="F739" s="32"/>
    </row>
    <row r="740" spans="1:6">
      <c r="A740" s="40">
        <v>44291</v>
      </c>
      <c r="B740" s="38">
        <v>129.80000000000001</v>
      </c>
      <c r="C740" s="44">
        <v>14637.8</v>
      </c>
      <c r="D740" s="32">
        <f t="shared" si="24"/>
        <v>-1.7942836780308575E-2</v>
      </c>
      <c r="E740" s="32">
        <f t="shared" si="25"/>
        <v>-1.5560309410181656E-2</v>
      </c>
      <c r="F740" s="32"/>
    </row>
    <row r="741" spans="1:6">
      <c r="A741" s="40">
        <v>44292</v>
      </c>
      <c r="B741" s="38">
        <v>130.30000000000001</v>
      </c>
      <c r="C741" s="44">
        <v>14683.5</v>
      </c>
      <c r="D741" s="32">
        <f t="shared" si="24"/>
        <v>3.844679860809904E-3</v>
      </c>
      <c r="E741" s="32">
        <f t="shared" si="25"/>
        <v>3.1171903704882375E-3</v>
      </c>
      <c r="F741" s="32"/>
    </row>
    <row r="742" spans="1:6">
      <c r="A742" s="40">
        <v>44293</v>
      </c>
      <c r="B742" s="38">
        <v>131.25</v>
      </c>
      <c r="C742" s="44">
        <v>14819.05</v>
      </c>
      <c r="D742" s="32">
        <f t="shared" si="24"/>
        <v>7.2644173409334963E-3</v>
      </c>
      <c r="E742" s="32">
        <f t="shared" si="25"/>
        <v>9.1891008617233753E-3</v>
      </c>
      <c r="F742" s="32"/>
    </row>
    <row r="743" spans="1:6">
      <c r="A743" s="40">
        <v>44294</v>
      </c>
      <c r="B743" s="38">
        <v>131.65</v>
      </c>
      <c r="C743" s="44">
        <v>14873.8</v>
      </c>
      <c r="D743" s="32">
        <f t="shared" si="24"/>
        <v>3.0429844705854216E-3</v>
      </c>
      <c r="E743" s="32">
        <f t="shared" si="25"/>
        <v>3.6877606594222893E-3</v>
      </c>
      <c r="F743" s="32"/>
    </row>
    <row r="744" spans="1:6">
      <c r="A744" s="40">
        <v>44295</v>
      </c>
      <c r="B744" s="38">
        <v>129.5</v>
      </c>
      <c r="C744" s="44">
        <v>14834.85</v>
      </c>
      <c r="D744" s="32">
        <f t="shared" si="24"/>
        <v>-1.6466004802726013E-2</v>
      </c>
      <c r="E744" s="32">
        <f t="shared" si="25"/>
        <v>-2.6221334403949922E-3</v>
      </c>
      <c r="F744" s="32"/>
    </row>
    <row r="745" spans="1:6">
      <c r="A745" s="40">
        <v>44298</v>
      </c>
      <c r="B745" s="38">
        <v>124.7</v>
      </c>
      <c r="C745" s="44">
        <v>14310.8</v>
      </c>
      <c r="D745" s="32">
        <f t="shared" si="24"/>
        <v>-3.777002845360164E-2</v>
      </c>
      <c r="E745" s="32">
        <f t="shared" si="25"/>
        <v>-3.5964645500907659E-2</v>
      </c>
      <c r="F745" s="32"/>
    </row>
    <row r="746" spans="1:6">
      <c r="A746" s="40">
        <v>44299</v>
      </c>
      <c r="B746" s="38">
        <v>127.95</v>
      </c>
      <c r="C746" s="44">
        <v>14504.8</v>
      </c>
      <c r="D746" s="32">
        <f t="shared" si="24"/>
        <v>2.5728709919807042E-2</v>
      </c>
      <c r="E746" s="32">
        <f t="shared" si="25"/>
        <v>1.346513216216128E-2</v>
      </c>
      <c r="F746" s="32"/>
    </row>
    <row r="747" spans="1:6">
      <c r="A747" s="40">
        <v>44301</v>
      </c>
      <c r="B747" s="38">
        <v>128.25</v>
      </c>
      <c r="C747" s="44">
        <v>14581.45</v>
      </c>
      <c r="D747" s="32">
        <f t="shared" si="24"/>
        <v>2.3419214450811246E-3</v>
      </c>
      <c r="E747" s="32">
        <f t="shared" si="25"/>
        <v>5.2705438092521557E-3</v>
      </c>
      <c r="F747" s="32"/>
    </row>
    <row r="748" spans="1:6">
      <c r="A748" s="40">
        <v>44302</v>
      </c>
      <c r="B748" s="38">
        <v>127.85</v>
      </c>
      <c r="C748" s="44">
        <v>14617.85</v>
      </c>
      <c r="D748" s="32">
        <f t="shared" si="24"/>
        <v>-3.1237823136833114E-3</v>
      </c>
      <c r="E748" s="32">
        <f t="shared" si="25"/>
        <v>2.4932117451798913E-3</v>
      </c>
      <c r="F748" s="32"/>
    </row>
    <row r="749" spans="1:6">
      <c r="A749" s="40">
        <v>44305</v>
      </c>
      <c r="B749" s="38">
        <v>124.6</v>
      </c>
      <c r="C749" s="44">
        <v>14359.45</v>
      </c>
      <c r="D749" s="32">
        <f t="shared" si="24"/>
        <v>-2.5749095383842867E-2</v>
      </c>
      <c r="E749" s="32">
        <f t="shared" si="25"/>
        <v>-1.7835122632966233E-2</v>
      </c>
      <c r="F749" s="32"/>
    </row>
    <row r="750" spans="1:6">
      <c r="A750" s="40">
        <v>44306</v>
      </c>
      <c r="B750" s="38">
        <v>124.5</v>
      </c>
      <c r="C750" s="44">
        <v>14296.4</v>
      </c>
      <c r="D750" s="32">
        <f t="shared" si="24"/>
        <v>-8.0289044859040181E-4</v>
      </c>
      <c r="E750" s="32">
        <f t="shared" si="25"/>
        <v>-4.4005047307249922E-3</v>
      </c>
      <c r="F750" s="32"/>
    </row>
    <row r="751" spans="1:6">
      <c r="A751" s="40">
        <v>44308</v>
      </c>
      <c r="B751" s="38">
        <v>125.05</v>
      </c>
      <c r="C751" s="44">
        <v>14406.15</v>
      </c>
      <c r="D751" s="32">
        <f t="shared" si="24"/>
        <v>4.4079414188656317E-3</v>
      </c>
      <c r="E751" s="32">
        <f t="shared" si="25"/>
        <v>7.6474414209569321E-3</v>
      </c>
      <c r="F751" s="32"/>
    </row>
    <row r="752" spans="1:6">
      <c r="A752" s="40">
        <v>44309</v>
      </c>
      <c r="B752" s="38">
        <v>126.15</v>
      </c>
      <c r="C752" s="44">
        <v>14341.35</v>
      </c>
      <c r="D752" s="32">
        <f t="shared" si="24"/>
        <v>8.7580177634387184E-3</v>
      </c>
      <c r="E752" s="32">
        <f t="shared" si="25"/>
        <v>-4.5082257413756278E-3</v>
      </c>
      <c r="F752" s="32"/>
    </row>
    <row r="753" spans="1:6">
      <c r="A753" s="40">
        <v>44312</v>
      </c>
      <c r="B753" s="38">
        <v>126.95</v>
      </c>
      <c r="C753" s="44">
        <v>14485</v>
      </c>
      <c r="D753" s="32">
        <f t="shared" si="24"/>
        <v>6.3216330636207581E-3</v>
      </c>
      <c r="E753" s="32">
        <f t="shared" si="25"/>
        <v>9.9666582215295584E-3</v>
      </c>
      <c r="F753" s="32"/>
    </row>
    <row r="754" spans="1:6">
      <c r="A754" s="40">
        <v>44313</v>
      </c>
      <c r="B754" s="38">
        <v>127.5</v>
      </c>
      <c r="C754" s="44">
        <v>14653.05</v>
      </c>
      <c r="D754" s="32">
        <f t="shared" si="24"/>
        <v>4.3230564477932864E-3</v>
      </c>
      <c r="E754" s="32">
        <f t="shared" si="25"/>
        <v>1.1534873699277236E-2</v>
      </c>
      <c r="F754" s="32"/>
    </row>
    <row r="755" spans="1:6">
      <c r="A755" s="40">
        <v>44314</v>
      </c>
      <c r="B755" s="38">
        <v>128.5</v>
      </c>
      <c r="C755" s="44">
        <v>14864.55</v>
      </c>
      <c r="D755" s="32">
        <f t="shared" si="24"/>
        <v>7.8125397367936247E-3</v>
      </c>
      <c r="E755" s="32">
        <f t="shared" si="25"/>
        <v>1.4330678619181423E-2</v>
      </c>
      <c r="F755" s="32"/>
    </row>
    <row r="756" spans="1:6">
      <c r="A756" s="40">
        <v>44315</v>
      </c>
      <c r="B756" s="38">
        <v>128.05000000000001</v>
      </c>
      <c r="C756" s="44">
        <v>14894.9</v>
      </c>
      <c r="D756" s="32">
        <f t="shared" si="24"/>
        <v>-3.5080916897401158E-3</v>
      </c>
      <c r="E756" s="32">
        <f t="shared" si="25"/>
        <v>2.0396889406337029E-3</v>
      </c>
      <c r="F756" s="32"/>
    </row>
    <row r="757" spans="1:6">
      <c r="A757" s="40">
        <v>44316</v>
      </c>
      <c r="B757" s="38">
        <v>133.05000000000001</v>
      </c>
      <c r="C757" s="44">
        <v>14631.1</v>
      </c>
      <c r="D757" s="32">
        <f t="shared" si="24"/>
        <v>3.8304184778163955E-2</v>
      </c>
      <c r="E757" s="32">
        <f t="shared" si="25"/>
        <v>-1.7869472304921995E-2</v>
      </c>
      <c r="F757" s="32"/>
    </row>
    <row r="758" spans="1:6">
      <c r="A758" s="40">
        <v>44319</v>
      </c>
      <c r="B758" s="38">
        <v>132.19999999999999</v>
      </c>
      <c r="C758" s="44">
        <v>14634.15</v>
      </c>
      <c r="D758" s="32">
        <f t="shared" si="24"/>
        <v>-6.4090700061124762E-3</v>
      </c>
      <c r="E758" s="32">
        <f t="shared" si="25"/>
        <v>2.0843833632333135E-4</v>
      </c>
      <c r="F758" s="32"/>
    </row>
    <row r="759" spans="1:6">
      <c r="A759" s="40">
        <v>44320</v>
      </c>
      <c r="B759" s="38">
        <v>132.80000000000001</v>
      </c>
      <c r="C759" s="44">
        <v>14496.5</v>
      </c>
      <c r="D759" s="32">
        <f t="shared" si="24"/>
        <v>4.5283096247478311E-3</v>
      </c>
      <c r="E759" s="32">
        <f t="shared" si="25"/>
        <v>-9.4505975322978809E-3</v>
      </c>
      <c r="F759" s="32"/>
    </row>
    <row r="760" spans="1:6">
      <c r="A760" s="40">
        <v>44321</v>
      </c>
      <c r="B760" s="38">
        <v>133.15</v>
      </c>
      <c r="C760" s="44">
        <v>14617.85</v>
      </c>
      <c r="D760" s="32">
        <f t="shared" si="24"/>
        <v>2.6320752176076266E-3</v>
      </c>
      <c r="E760" s="32">
        <f t="shared" si="25"/>
        <v>8.3361437043846104E-3</v>
      </c>
      <c r="F760" s="32"/>
    </row>
    <row r="761" spans="1:6">
      <c r="A761" s="40">
        <v>44322</v>
      </c>
      <c r="B761" s="38">
        <v>134.6</v>
      </c>
      <c r="C761" s="44">
        <v>14724.8</v>
      </c>
      <c r="D761" s="32">
        <f t="shared" si="24"/>
        <v>1.0831104950686002E-2</v>
      </c>
      <c r="E761" s="32">
        <f t="shared" si="25"/>
        <v>7.2897624185612698E-3</v>
      </c>
      <c r="F761" s="32"/>
    </row>
    <row r="762" spans="1:6">
      <c r="A762" s="40">
        <v>44323</v>
      </c>
      <c r="B762" s="38">
        <v>136.85</v>
      </c>
      <c r="C762" s="44">
        <v>14823.15</v>
      </c>
      <c r="D762" s="32">
        <f t="shared" si="24"/>
        <v>1.6578018276060594E-2</v>
      </c>
      <c r="E762" s="32">
        <f t="shared" si="25"/>
        <v>6.6570007870929496E-3</v>
      </c>
      <c r="F762" s="32"/>
    </row>
    <row r="763" spans="1:6">
      <c r="A763" s="40">
        <v>44326</v>
      </c>
      <c r="B763" s="38">
        <v>147.05000000000001</v>
      </c>
      <c r="C763" s="44">
        <v>14942.35</v>
      </c>
      <c r="D763" s="32">
        <f t="shared" si="24"/>
        <v>7.1887229513316081E-2</v>
      </c>
      <c r="E763" s="32">
        <f t="shared" si="25"/>
        <v>8.0093152954948815E-3</v>
      </c>
      <c r="F763" s="32"/>
    </row>
    <row r="764" spans="1:6">
      <c r="A764" s="40">
        <v>44327</v>
      </c>
      <c r="B764" s="38">
        <v>155.69999999999999</v>
      </c>
      <c r="C764" s="44">
        <v>14850.75</v>
      </c>
      <c r="D764" s="32">
        <f t="shared" si="24"/>
        <v>5.7158413839948415E-2</v>
      </c>
      <c r="E764" s="32">
        <f t="shared" si="25"/>
        <v>-6.1490941611665332E-3</v>
      </c>
      <c r="F764" s="32"/>
    </row>
    <row r="765" spans="1:6">
      <c r="A765" s="40">
        <v>44328</v>
      </c>
      <c r="B765" s="38">
        <v>153.5</v>
      </c>
      <c r="C765" s="44">
        <v>14696.5</v>
      </c>
      <c r="D765" s="32">
        <f t="shared" si="24"/>
        <v>-1.4230511812700781E-2</v>
      </c>
      <c r="E765" s="32">
        <f t="shared" si="25"/>
        <v>-1.0440998826452301E-2</v>
      </c>
      <c r="F765" s="32"/>
    </row>
    <row r="766" spans="1:6">
      <c r="A766" s="40">
        <v>44330</v>
      </c>
      <c r="B766" s="38">
        <v>146.80000000000001</v>
      </c>
      <c r="C766" s="44">
        <v>14677.8</v>
      </c>
      <c r="D766" s="32">
        <f t="shared" si="24"/>
        <v>-4.4629450846836519E-2</v>
      </c>
      <c r="E766" s="32">
        <f t="shared" si="25"/>
        <v>-1.2732220019680827E-3</v>
      </c>
      <c r="F766" s="32"/>
    </row>
    <row r="767" spans="1:6">
      <c r="A767" s="40">
        <v>44333</v>
      </c>
      <c r="B767" s="38">
        <v>148.15</v>
      </c>
      <c r="C767" s="44">
        <v>14923.15</v>
      </c>
      <c r="D767" s="32">
        <f t="shared" si="24"/>
        <v>9.1541578391590526E-3</v>
      </c>
      <c r="E767" s="32">
        <f t="shared" si="25"/>
        <v>1.6577550301561973E-2</v>
      </c>
      <c r="F767" s="32"/>
    </row>
    <row r="768" spans="1:6">
      <c r="A768" s="40">
        <v>44334</v>
      </c>
      <c r="B768" s="38">
        <v>146.44999999999999</v>
      </c>
      <c r="C768" s="44">
        <v>15108.1</v>
      </c>
      <c r="D768" s="32">
        <f t="shared" si="24"/>
        <v>-1.1541200745831853E-2</v>
      </c>
      <c r="E768" s="32">
        <f t="shared" si="25"/>
        <v>1.2317325341082912E-2</v>
      </c>
      <c r="F768" s="32"/>
    </row>
    <row r="769" spans="1:6">
      <c r="A769" s="40">
        <v>44335</v>
      </c>
      <c r="B769" s="38">
        <v>151.85</v>
      </c>
      <c r="C769" s="44">
        <v>15030.15</v>
      </c>
      <c r="D769" s="32">
        <f t="shared" si="24"/>
        <v>3.6209118218015271E-2</v>
      </c>
      <c r="E769" s="32">
        <f t="shared" si="25"/>
        <v>-5.1728400830980811E-3</v>
      </c>
      <c r="F769" s="32"/>
    </row>
    <row r="770" spans="1:6">
      <c r="A770" s="40">
        <v>44336</v>
      </c>
      <c r="B770" s="38">
        <v>146.65</v>
      </c>
      <c r="C770" s="44">
        <v>14906.05</v>
      </c>
      <c r="D770" s="32">
        <f t="shared" si="24"/>
        <v>-3.484439606829768E-2</v>
      </c>
      <c r="E770" s="32">
        <f t="shared" si="25"/>
        <v>-8.2910129471753299E-3</v>
      </c>
      <c r="F770" s="32"/>
    </row>
    <row r="771" spans="1:6">
      <c r="A771" s="40">
        <v>44337</v>
      </c>
      <c r="B771" s="38">
        <v>147.19999999999999</v>
      </c>
      <c r="C771" s="44">
        <v>15175.3</v>
      </c>
      <c r="D771" s="32">
        <f t="shared" si="24"/>
        <v>3.7434108713156927E-3</v>
      </c>
      <c r="E771" s="32">
        <f t="shared" si="25"/>
        <v>1.7901935299818986E-2</v>
      </c>
      <c r="F771" s="32"/>
    </row>
    <row r="772" spans="1:6">
      <c r="A772" s="40">
        <v>44340</v>
      </c>
      <c r="B772" s="38">
        <v>148.9</v>
      </c>
      <c r="C772" s="44">
        <v>15197.7</v>
      </c>
      <c r="D772" s="32">
        <f t="shared" ref="D772:D835" si="26">LN(B772/B771)</f>
        <v>1.1482733395187447E-2</v>
      </c>
      <c r="E772" s="32">
        <f t="shared" ref="E772:E835" si="27">LN(C772/C771)</f>
        <v>1.4749945057214828E-3</v>
      </c>
      <c r="F772" s="32"/>
    </row>
    <row r="773" spans="1:6">
      <c r="A773" s="40">
        <v>44341</v>
      </c>
      <c r="B773" s="38">
        <v>147.44999999999999</v>
      </c>
      <c r="C773" s="44">
        <v>15208.45</v>
      </c>
      <c r="D773" s="32">
        <f t="shared" si="26"/>
        <v>-9.785804428678168E-3</v>
      </c>
      <c r="E773" s="32">
        <f t="shared" si="27"/>
        <v>7.0709382463091867E-4</v>
      </c>
      <c r="F773" s="32"/>
    </row>
    <row r="774" spans="1:6">
      <c r="A774" s="40">
        <v>44342</v>
      </c>
      <c r="B774" s="38">
        <v>145.69999999999999</v>
      </c>
      <c r="C774" s="44">
        <v>15301.45</v>
      </c>
      <c r="D774" s="32">
        <f t="shared" si="26"/>
        <v>-1.19394220601261E-2</v>
      </c>
      <c r="E774" s="32">
        <f t="shared" si="27"/>
        <v>6.0964007117105569E-3</v>
      </c>
      <c r="F774" s="32"/>
    </row>
    <row r="775" spans="1:6">
      <c r="A775" s="40">
        <v>44343</v>
      </c>
      <c r="B775" s="38">
        <v>144.55000000000001</v>
      </c>
      <c r="C775" s="44">
        <v>15337.85</v>
      </c>
      <c r="D775" s="32">
        <f t="shared" si="26"/>
        <v>-7.9242447388039716E-3</v>
      </c>
      <c r="E775" s="32">
        <f t="shared" si="27"/>
        <v>2.3760345128514245E-3</v>
      </c>
      <c r="F775" s="32"/>
    </row>
    <row r="776" spans="1:6">
      <c r="A776" s="40">
        <v>44344</v>
      </c>
      <c r="B776" s="38">
        <v>146.9</v>
      </c>
      <c r="C776" s="44">
        <v>15435.65</v>
      </c>
      <c r="D776" s="32">
        <f t="shared" si="26"/>
        <v>1.6126614717476409E-2</v>
      </c>
      <c r="E776" s="32">
        <f t="shared" si="27"/>
        <v>6.3561394878013074E-3</v>
      </c>
      <c r="F776" s="32"/>
    </row>
    <row r="777" spans="1:6">
      <c r="A777" s="40">
        <v>44347</v>
      </c>
      <c r="B777" s="38">
        <v>147.69999999999999</v>
      </c>
      <c r="C777" s="44">
        <v>15582.8</v>
      </c>
      <c r="D777" s="32">
        <f t="shared" si="26"/>
        <v>5.4311063575024025E-3</v>
      </c>
      <c r="E777" s="32">
        <f t="shared" si="27"/>
        <v>9.4879727316188097E-3</v>
      </c>
      <c r="F777" s="32"/>
    </row>
    <row r="778" spans="1:6">
      <c r="A778" s="40">
        <v>44348</v>
      </c>
      <c r="B778" s="38">
        <v>147.6</v>
      </c>
      <c r="C778" s="44">
        <v>15574.85</v>
      </c>
      <c r="D778" s="32">
        <f t="shared" si="26"/>
        <v>-6.7727737096190713E-4</v>
      </c>
      <c r="E778" s="32">
        <f t="shared" si="27"/>
        <v>-5.1030807346014347E-4</v>
      </c>
      <c r="F778" s="32"/>
    </row>
    <row r="779" spans="1:6">
      <c r="A779" s="40">
        <v>44349</v>
      </c>
      <c r="B779" s="38">
        <v>149.1</v>
      </c>
      <c r="C779" s="44">
        <v>15576.2</v>
      </c>
      <c r="D779" s="32">
        <f t="shared" si="26"/>
        <v>1.0111309604320695E-2</v>
      </c>
      <c r="E779" s="32">
        <f t="shared" si="27"/>
        <v>8.6674446019981654E-5</v>
      </c>
      <c r="F779" s="32"/>
    </row>
    <row r="780" spans="1:6">
      <c r="A780" s="40">
        <v>44350</v>
      </c>
      <c r="B780" s="38">
        <v>149.05000000000001</v>
      </c>
      <c r="C780" s="44">
        <v>15690.35</v>
      </c>
      <c r="D780" s="32">
        <f t="shared" si="26"/>
        <v>-3.3540164661219275E-4</v>
      </c>
      <c r="E780" s="32">
        <f t="shared" si="27"/>
        <v>7.3017654436381392E-3</v>
      </c>
      <c r="F780" s="32"/>
    </row>
    <row r="781" spans="1:6">
      <c r="A781" s="40">
        <v>44351</v>
      </c>
      <c r="B781" s="38">
        <v>153.1</v>
      </c>
      <c r="C781" s="44">
        <v>15670.25</v>
      </c>
      <c r="D781" s="32">
        <f t="shared" si="26"/>
        <v>2.6809482539557439E-2</v>
      </c>
      <c r="E781" s="32">
        <f t="shared" si="27"/>
        <v>-1.2818634051846062E-3</v>
      </c>
      <c r="F781" s="32"/>
    </row>
    <row r="782" spans="1:6">
      <c r="A782" s="40">
        <v>44354</v>
      </c>
      <c r="B782" s="38">
        <v>156.25</v>
      </c>
      <c r="C782" s="44">
        <v>15751.65</v>
      </c>
      <c r="D782" s="32">
        <f t="shared" si="26"/>
        <v>2.036598595287295E-2</v>
      </c>
      <c r="E782" s="32">
        <f t="shared" si="27"/>
        <v>5.1811113962645268E-3</v>
      </c>
      <c r="F782" s="32"/>
    </row>
    <row r="783" spans="1:6">
      <c r="A783" s="40">
        <v>44355</v>
      </c>
      <c r="B783" s="38">
        <v>156</v>
      </c>
      <c r="C783" s="44">
        <v>15740.1</v>
      </c>
      <c r="D783" s="32">
        <f t="shared" si="26"/>
        <v>-1.6012813669738792E-3</v>
      </c>
      <c r="E783" s="32">
        <f t="shared" si="27"/>
        <v>-7.3352548003090691E-4</v>
      </c>
      <c r="F783" s="32"/>
    </row>
    <row r="784" spans="1:6">
      <c r="A784" s="40">
        <v>44356</v>
      </c>
      <c r="B784" s="38">
        <v>156.4</v>
      </c>
      <c r="C784" s="44">
        <v>15635.35</v>
      </c>
      <c r="D784" s="32">
        <f t="shared" si="26"/>
        <v>2.5608208616736505E-3</v>
      </c>
      <c r="E784" s="32">
        <f t="shared" si="27"/>
        <v>-6.6772198768095935E-3</v>
      </c>
      <c r="F784" s="32"/>
    </row>
    <row r="785" spans="1:6">
      <c r="A785" s="40">
        <v>44357</v>
      </c>
      <c r="B785" s="38">
        <v>156.5</v>
      </c>
      <c r="C785" s="44">
        <v>15737.75</v>
      </c>
      <c r="D785" s="32">
        <f t="shared" si="26"/>
        <v>6.3918186899707369E-4</v>
      </c>
      <c r="E785" s="32">
        <f t="shared" si="27"/>
        <v>6.5279085353827145E-3</v>
      </c>
      <c r="F785" s="32"/>
    </row>
    <row r="786" spans="1:6">
      <c r="A786" s="40">
        <v>44358</v>
      </c>
      <c r="B786" s="38">
        <v>162.65</v>
      </c>
      <c r="C786" s="44">
        <v>15799.35</v>
      </c>
      <c r="D786" s="32">
        <f t="shared" si="26"/>
        <v>3.8544642939152628E-2</v>
      </c>
      <c r="E786" s="32">
        <f t="shared" si="27"/>
        <v>3.9065150783718612E-3</v>
      </c>
      <c r="F786" s="32"/>
    </row>
    <row r="787" spans="1:6">
      <c r="A787" s="40">
        <v>44361</v>
      </c>
      <c r="B787" s="38">
        <v>159.35</v>
      </c>
      <c r="C787" s="44">
        <v>15811.85</v>
      </c>
      <c r="D787" s="32">
        <f t="shared" si="26"/>
        <v>-2.0497612056015163E-2</v>
      </c>
      <c r="E787" s="32">
        <f t="shared" si="27"/>
        <v>7.9085897729400882E-4</v>
      </c>
      <c r="F787" s="32"/>
    </row>
    <row r="788" spans="1:6">
      <c r="A788" s="40">
        <v>44362</v>
      </c>
      <c r="B788" s="38">
        <v>157.15</v>
      </c>
      <c r="C788" s="44">
        <v>15869.25</v>
      </c>
      <c r="D788" s="32">
        <f t="shared" si="26"/>
        <v>-1.3902277619768769E-2</v>
      </c>
      <c r="E788" s="32">
        <f t="shared" si="27"/>
        <v>3.6236155189037843E-3</v>
      </c>
      <c r="F788" s="32"/>
    </row>
    <row r="789" spans="1:6">
      <c r="A789" s="40">
        <v>44363</v>
      </c>
      <c r="B789" s="38">
        <v>155.55000000000001</v>
      </c>
      <c r="C789" s="44">
        <v>15767.55</v>
      </c>
      <c r="D789" s="32">
        <f t="shared" si="26"/>
        <v>-1.0233539899930524E-2</v>
      </c>
      <c r="E789" s="32">
        <f t="shared" si="27"/>
        <v>-6.4292438119768949E-3</v>
      </c>
      <c r="F789" s="32"/>
    </row>
    <row r="790" spans="1:6">
      <c r="A790" s="40">
        <v>44364</v>
      </c>
      <c r="B790" s="38">
        <v>152.15</v>
      </c>
      <c r="C790" s="44">
        <v>15691.4</v>
      </c>
      <c r="D790" s="32">
        <f t="shared" si="26"/>
        <v>-2.210034700066597E-2</v>
      </c>
      <c r="E790" s="32">
        <f t="shared" si="27"/>
        <v>-4.8412390579480827E-3</v>
      </c>
      <c r="F790" s="32"/>
    </row>
    <row r="791" spans="1:6">
      <c r="A791" s="40">
        <v>44365</v>
      </c>
      <c r="B791" s="38">
        <v>146.4</v>
      </c>
      <c r="C791" s="44">
        <v>15683.35</v>
      </c>
      <c r="D791" s="32">
        <f t="shared" si="26"/>
        <v>-3.8524274815768866E-2</v>
      </c>
      <c r="E791" s="32">
        <f t="shared" si="27"/>
        <v>-5.1315151047548523E-4</v>
      </c>
      <c r="F791" s="32"/>
    </row>
    <row r="792" spans="1:6">
      <c r="A792" s="40">
        <v>44368</v>
      </c>
      <c r="B792" s="38">
        <v>147.5</v>
      </c>
      <c r="C792" s="44">
        <v>15746.5</v>
      </c>
      <c r="D792" s="32">
        <f t="shared" si="26"/>
        <v>7.4855742526633122E-3</v>
      </c>
      <c r="E792" s="32">
        <f t="shared" si="27"/>
        <v>4.0184782924328364E-3</v>
      </c>
      <c r="F792" s="32"/>
    </row>
    <row r="793" spans="1:6">
      <c r="A793" s="40">
        <v>44369</v>
      </c>
      <c r="B793" s="38">
        <v>148.69999999999999</v>
      </c>
      <c r="C793" s="44">
        <v>15772.75</v>
      </c>
      <c r="D793" s="32">
        <f t="shared" si="26"/>
        <v>8.1026776862347469E-3</v>
      </c>
      <c r="E793" s="32">
        <f t="shared" si="27"/>
        <v>1.6656491552922152E-3</v>
      </c>
      <c r="F793" s="32"/>
    </row>
    <row r="794" spans="1:6">
      <c r="A794" s="40">
        <v>44370</v>
      </c>
      <c r="B794" s="38">
        <v>148.44999999999999</v>
      </c>
      <c r="C794" s="44">
        <v>15686.95</v>
      </c>
      <c r="D794" s="32">
        <f t="shared" si="26"/>
        <v>-1.6826522563405805E-3</v>
      </c>
      <c r="E794" s="32">
        <f t="shared" si="27"/>
        <v>-5.4546109932566283E-3</v>
      </c>
      <c r="F794" s="32"/>
    </row>
    <row r="795" spans="1:6">
      <c r="A795" s="40">
        <v>44371</v>
      </c>
      <c r="B795" s="38">
        <v>146.4</v>
      </c>
      <c r="C795" s="44">
        <v>15790.45</v>
      </c>
      <c r="D795" s="32">
        <f t="shared" si="26"/>
        <v>-1.3905599682557548E-2</v>
      </c>
      <c r="E795" s="32">
        <f t="shared" si="27"/>
        <v>6.5761703950533955E-3</v>
      </c>
      <c r="F795" s="32"/>
    </row>
    <row r="796" spans="1:6">
      <c r="A796" s="40">
        <v>44372</v>
      </c>
      <c r="B796" s="38">
        <v>148.75</v>
      </c>
      <c r="C796" s="44">
        <v>15860.35</v>
      </c>
      <c r="D796" s="32">
        <f t="shared" si="26"/>
        <v>1.5924442898528016E-2</v>
      </c>
      <c r="E796" s="32">
        <f t="shared" si="27"/>
        <v>4.4169571475514277E-3</v>
      </c>
      <c r="F796" s="32"/>
    </row>
    <row r="797" spans="1:6">
      <c r="A797" s="40">
        <v>44375</v>
      </c>
      <c r="B797" s="38">
        <v>147.19999999999999</v>
      </c>
      <c r="C797" s="44">
        <v>15814.7</v>
      </c>
      <c r="D797" s="32">
        <f t="shared" si="26"/>
        <v>-1.0474838130963398E-2</v>
      </c>
      <c r="E797" s="32">
        <f t="shared" si="27"/>
        <v>-2.8823968142633397E-3</v>
      </c>
      <c r="F797" s="32"/>
    </row>
    <row r="798" spans="1:6">
      <c r="A798" s="40">
        <v>44376</v>
      </c>
      <c r="B798" s="38">
        <v>144.5</v>
      </c>
      <c r="C798" s="44">
        <v>15748.45</v>
      </c>
      <c r="D798" s="32">
        <f t="shared" si="26"/>
        <v>-1.8512698742288967E-2</v>
      </c>
      <c r="E798" s="32">
        <f t="shared" si="27"/>
        <v>-4.197939514398237E-3</v>
      </c>
      <c r="F798" s="32"/>
    </row>
    <row r="799" spans="1:6">
      <c r="A799" s="40">
        <v>44377</v>
      </c>
      <c r="B799" s="38">
        <v>146.65</v>
      </c>
      <c r="C799" s="44">
        <v>15721.5</v>
      </c>
      <c r="D799" s="32">
        <f t="shared" si="26"/>
        <v>1.4769287870973306E-2</v>
      </c>
      <c r="E799" s="32">
        <f t="shared" si="27"/>
        <v>-1.7127454341774183E-3</v>
      </c>
      <c r="F799" s="32"/>
    </row>
    <row r="800" spans="1:6">
      <c r="A800" s="40">
        <v>44378</v>
      </c>
      <c r="B800" s="38">
        <v>145.65</v>
      </c>
      <c r="C800" s="44">
        <v>15680</v>
      </c>
      <c r="D800" s="32">
        <f t="shared" si="26"/>
        <v>-6.8423120180164327E-3</v>
      </c>
      <c r="E800" s="32">
        <f t="shared" si="27"/>
        <v>-2.6431873739428875E-3</v>
      </c>
      <c r="F800" s="32"/>
    </row>
    <row r="801" spans="1:6">
      <c r="A801" s="40">
        <v>44379</v>
      </c>
      <c r="B801" s="38">
        <v>147.65</v>
      </c>
      <c r="C801" s="44">
        <v>15722.2</v>
      </c>
      <c r="D801" s="32">
        <f t="shared" si="26"/>
        <v>1.3638124784488139E-2</v>
      </c>
      <c r="E801" s="32">
        <f t="shared" si="27"/>
        <v>2.6877113962504966E-3</v>
      </c>
      <c r="F801" s="32"/>
    </row>
    <row r="802" spans="1:6">
      <c r="A802" s="40">
        <v>44382</v>
      </c>
      <c r="B802" s="38">
        <v>149.9</v>
      </c>
      <c r="C802" s="44">
        <v>15834.35</v>
      </c>
      <c r="D802" s="32">
        <f t="shared" si="26"/>
        <v>1.5123796918620255E-2</v>
      </c>
      <c r="E802" s="32">
        <f t="shared" si="27"/>
        <v>7.1079045188818853E-3</v>
      </c>
      <c r="F802" s="32"/>
    </row>
    <row r="803" spans="1:6">
      <c r="A803" s="40">
        <v>44383</v>
      </c>
      <c r="B803" s="38">
        <v>147.5</v>
      </c>
      <c r="C803" s="44">
        <v>15818.25</v>
      </c>
      <c r="D803" s="32">
        <f t="shared" si="26"/>
        <v>-1.614022932867757E-2</v>
      </c>
      <c r="E803" s="32">
        <f t="shared" si="27"/>
        <v>-1.0172940856974727E-3</v>
      </c>
      <c r="F803" s="32"/>
    </row>
    <row r="804" spans="1:6">
      <c r="A804" s="40">
        <v>44384</v>
      </c>
      <c r="B804" s="38">
        <v>147.55000000000001</v>
      </c>
      <c r="C804" s="44">
        <v>15879.65</v>
      </c>
      <c r="D804" s="32">
        <f t="shared" si="26"/>
        <v>3.389256090740075E-4</v>
      </c>
      <c r="E804" s="32">
        <f t="shared" si="27"/>
        <v>3.8740785221350028E-3</v>
      </c>
      <c r="F804" s="32"/>
    </row>
    <row r="805" spans="1:6">
      <c r="A805" s="40">
        <v>44385</v>
      </c>
      <c r="B805" s="38">
        <v>146.25</v>
      </c>
      <c r="C805" s="44">
        <v>15727.9</v>
      </c>
      <c r="D805" s="32">
        <f t="shared" si="26"/>
        <v>-8.8496152769826121E-3</v>
      </c>
      <c r="E805" s="32">
        <f t="shared" si="27"/>
        <v>-9.6022099767209546E-3</v>
      </c>
      <c r="F805" s="32"/>
    </row>
    <row r="806" spans="1:6">
      <c r="A806" s="40">
        <v>44386</v>
      </c>
      <c r="B806" s="38">
        <v>146.69999999999999</v>
      </c>
      <c r="C806" s="44">
        <v>15689.8</v>
      </c>
      <c r="D806" s="32">
        <f t="shared" si="26"/>
        <v>3.0721990369700588E-3</v>
      </c>
      <c r="E806" s="32">
        <f t="shared" si="27"/>
        <v>-2.4253856060068731E-3</v>
      </c>
      <c r="F806" s="32"/>
    </row>
    <row r="807" spans="1:6">
      <c r="A807" s="40">
        <v>44389</v>
      </c>
      <c r="B807" s="38">
        <v>146.4</v>
      </c>
      <c r="C807" s="44">
        <v>15692.6</v>
      </c>
      <c r="D807" s="32">
        <f t="shared" si="26"/>
        <v>-2.0470836217246881E-3</v>
      </c>
      <c r="E807" s="32">
        <f t="shared" si="27"/>
        <v>1.7844396906752612E-4</v>
      </c>
      <c r="F807" s="32"/>
    </row>
    <row r="808" spans="1:6">
      <c r="A808" s="40">
        <v>44390</v>
      </c>
      <c r="B808" s="38">
        <v>148.1</v>
      </c>
      <c r="C808" s="44">
        <v>15812.35</v>
      </c>
      <c r="D808" s="32">
        <f t="shared" si="26"/>
        <v>1.1545119746541845E-2</v>
      </c>
      <c r="E808" s="32">
        <f t="shared" si="27"/>
        <v>7.6020166165659082E-3</v>
      </c>
      <c r="F808" s="32"/>
    </row>
    <row r="809" spans="1:6">
      <c r="A809" s="40">
        <v>44391</v>
      </c>
      <c r="B809" s="38">
        <v>148.15</v>
      </c>
      <c r="C809" s="44">
        <v>15853.95</v>
      </c>
      <c r="D809" s="32">
        <f t="shared" si="26"/>
        <v>3.3755274582111507E-4</v>
      </c>
      <c r="E809" s="32">
        <f t="shared" si="27"/>
        <v>2.6274003550276126E-3</v>
      </c>
      <c r="F809" s="32"/>
    </row>
    <row r="810" spans="1:6">
      <c r="A810" s="40">
        <v>44392</v>
      </c>
      <c r="B810" s="38">
        <v>146.69999999999999</v>
      </c>
      <c r="C810" s="44">
        <v>15924.2</v>
      </c>
      <c r="D810" s="32">
        <f t="shared" si="26"/>
        <v>-9.8355888706383107E-3</v>
      </c>
      <c r="E810" s="32">
        <f t="shared" si="27"/>
        <v>4.4212840858116617E-3</v>
      </c>
      <c r="F810" s="32"/>
    </row>
    <row r="811" spans="1:6">
      <c r="A811" s="40">
        <v>44393</v>
      </c>
      <c r="B811" s="38">
        <v>145.55000000000001</v>
      </c>
      <c r="C811" s="44">
        <v>15923.4</v>
      </c>
      <c r="D811" s="32">
        <f t="shared" si="26"/>
        <v>-7.8700149573035939E-3</v>
      </c>
      <c r="E811" s="32">
        <f t="shared" si="27"/>
        <v>-5.0239264507832973E-5</v>
      </c>
      <c r="F811" s="32"/>
    </row>
    <row r="812" spans="1:6">
      <c r="A812" s="40">
        <v>44396</v>
      </c>
      <c r="B812" s="38">
        <v>144.44999999999999</v>
      </c>
      <c r="C812" s="44">
        <v>15752.4</v>
      </c>
      <c r="D812" s="32">
        <f t="shared" si="26"/>
        <v>-7.5862432793880824E-3</v>
      </c>
      <c r="E812" s="32">
        <f t="shared" si="27"/>
        <v>-1.0796990837843464E-2</v>
      </c>
      <c r="F812" s="32"/>
    </row>
    <row r="813" spans="1:6">
      <c r="A813" s="40">
        <v>44397</v>
      </c>
      <c r="B813" s="38">
        <v>142.9</v>
      </c>
      <c r="C813" s="44">
        <v>15632.1</v>
      </c>
      <c r="D813" s="32">
        <f t="shared" si="26"/>
        <v>-1.0788341976422446E-2</v>
      </c>
      <c r="E813" s="32">
        <f t="shared" si="27"/>
        <v>-7.6662422011756432E-3</v>
      </c>
      <c r="F813" s="32"/>
    </row>
    <row r="814" spans="1:6">
      <c r="A814" s="40">
        <v>44399</v>
      </c>
      <c r="B814" s="38">
        <v>144.69999999999999</v>
      </c>
      <c r="C814" s="44">
        <v>15824.05</v>
      </c>
      <c r="D814" s="32">
        <f t="shared" si="26"/>
        <v>1.2517548701616433E-2</v>
      </c>
      <c r="E814" s="32">
        <f t="shared" si="27"/>
        <v>1.2204442218645537E-2</v>
      </c>
      <c r="F814" s="32"/>
    </row>
    <row r="815" spans="1:6">
      <c r="A815" s="40">
        <v>44400</v>
      </c>
      <c r="B815" s="38">
        <v>144.1</v>
      </c>
      <c r="C815" s="44">
        <v>15856.05</v>
      </c>
      <c r="D815" s="32">
        <f t="shared" si="26"/>
        <v>-4.1551306319617416E-3</v>
      </c>
      <c r="E815" s="32">
        <f t="shared" si="27"/>
        <v>2.020196330389148E-3</v>
      </c>
      <c r="F815" s="32"/>
    </row>
    <row r="816" spans="1:6">
      <c r="A816" s="40">
        <v>44403</v>
      </c>
      <c r="B816" s="38">
        <v>144</v>
      </c>
      <c r="C816" s="44">
        <v>15824.45</v>
      </c>
      <c r="D816" s="32">
        <f t="shared" si="26"/>
        <v>-6.94203429475795E-4</v>
      </c>
      <c r="E816" s="32">
        <f t="shared" si="27"/>
        <v>-1.9949186710989724E-3</v>
      </c>
      <c r="F816" s="32"/>
    </row>
    <row r="817" spans="1:6">
      <c r="A817" s="40">
        <v>44404</v>
      </c>
      <c r="B817" s="38">
        <v>142.44999999999999</v>
      </c>
      <c r="C817" s="44">
        <v>15746.45</v>
      </c>
      <c r="D817" s="32">
        <f t="shared" si="26"/>
        <v>-1.0822238632083449E-2</v>
      </c>
      <c r="E817" s="32">
        <f t="shared" si="27"/>
        <v>-4.941269251421819E-3</v>
      </c>
      <c r="F817" s="32"/>
    </row>
    <row r="818" spans="1:6">
      <c r="A818" s="40">
        <v>44405</v>
      </c>
      <c r="B818" s="38">
        <v>144.05000000000001</v>
      </c>
      <c r="C818" s="44">
        <v>15709.4</v>
      </c>
      <c r="D818" s="32">
        <f t="shared" si="26"/>
        <v>1.1169400586620406E-2</v>
      </c>
      <c r="E818" s="32">
        <f t="shared" si="27"/>
        <v>-2.3556837366210791E-3</v>
      </c>
      <c r="F818" s="32"/>
    </row>
    <row r="819" spans="1:6">
      <c r="A819" s="40">
        <v>44406</v>
      </c>
      <c r="B819" s="38">
        <v>142.15</v>
      </c>
      <c r="C819" s="44">
        <v>15778.45</v>
      </c>
      <c r="D819" s="32">
        <f t="shared" si="26"/>
        <v>-1.3277623433528792E-2</v>
      </c>
      <c r="E819" s="32">
        <f t="shared" si="27"/>
        <v>4.3858256873079192E-3</v>
      </c>
      <c r="F819" s="32"/>
    </row>
    <row r="820" spans="1:6">
      <c r="A820" s="40">
        <v>44407</v>
      </c>
      <c r="B820" s="38">
        <v>143.30000000000001</v>
      </c>
      <c r="C820" s="44">
        <v>15763.05</v>
      </c>
      <c r="D820" s="32">
        <f t="shared" si="26"/>
        <v>8.0574967371174946E-3</v>
      </c>
      <c r="E820" s="32">
        <f t="shared" si="27"/>
        <v>-9.7649136684721917E-4</v>
      </c>
      <c r="F820" s="32"/>
    </row>
    <row r="821" spans="1:6">
      <c r="A821" s="40">
        <v>44410</v>
      </c>
      <c r="B821" s="38">
        <v>143.9</v>
      </c>
      <c r="C821" s="44">
        <v>15885.15</v>
      </c>
      <c r="D821" s="32">
        <f t="shared" si="26"/>
        <v>4.1782790591959581E-3</v>
      </c>
      <c r="E821" s="32">
        <f t="shared" si="27"/>
        <v>7.716116923125624E-3</v>
      </c>
      <c r="F821" s="32"/>
    </row>
    <row r="822" spans="1:6">
      <c r="A822" s="40">
        <v>44411</v>
      </c>
      <c r="B822" s="38">
        <v>144.25</v>
      </c>
      <c r="C822" s="44">
        <v>16130.75</v>
      </c>
      <c r="D822" s="32">
        <f t="shared" si="26"/>
        <v>2.4292914948867727E-3</v>
      </c>
      <c r="E822" s="32">
        <f t="shared" si="27"/>
        <v>1.5342677718794513E-2</v>
      </c>
      <c r="F822" s="32"/>
    </row>
    <row r="823" spans="1:6">
      <c r="A823" s="40">
        <v>44412</v>
      </c>
      <c r="B823" s="38">
        <v>144.69999999999999</v>
      </c>
      <c r="C823" s="44">
        <v>16258.8</v>
      </c>
      <c r="D823" s="32">
        <f t="shared" si="26"/>
        <v>3.114728249229164E-3</v>
      </c>
      <c r="E823" s="32">
        <f t="shared" si="27"/>
        <v>7.9069123919256155E-3</v>
      </c>
      <c r="F823" s="32"/>
    </row>
    <row r="824" spans="1:6">
      <c r="A824" s="40">
        <v>44413</v>
      </c>
      <c r="B824" s="38">
        <v>145.44999999999999</v>
      </c>
      <c r="C824" s="44">
        <v>16294.6</v>
      </c>
      <c r="D824" s="32">
        <f t="shared" si="26"/>
        <v>5.1697513037724779E-3</v>
      </c>
      <c r="E824" s="32">
        <f t="shared" si="27"/>
        <v>2.1994639228035033E-3</v>
      </c>
      <c r="F824" s="32"/>
    </row>
    <row r="825" spans="1:6">
      <c r="A825" s="40">
        <v>44414</v>
      </c>
      <c r="B825" s="38">
        <v>146.1</v>
      </c>
      <c r="C825" s="44">
        <v>16238.2</v>
      </c>
      <c r="D825" s="32">
        <f t="shared" si="26"/>
        <v>4.4589338154432971E-3</v>
      </c>
      <c r="E825" s="32">
        <f t="shared" si="27"/>
        <v>-3.4672734288667254E-3</v>
      </c>
      <c r="F825" s="32"/>
    </row>
    <row r="826" spans="1:6">
      <c r="A826" s="40">
        <v>44417</v>
      </c>
      <c r="B826" s="38">
        <v>143.25</v>
      </c>
      <c r="C826" s="44">
        <v>16258.25</v>
      </c>
      <c r="D826" s="32">
        <f t="shared" si="26"/>
        <v>-1.9699963161804838E-2</v>
      </c>
      <c r="E826" s="32">
        <f t="shared" si="27"/>
        <v>1.233981099116492E-3</v>
      </c>
      <c r="F826" s="32"/>
    </row>
    <row r="827" spans="1:6">
      <c r="A827" s="40">
        <v>44418</v>
      </c>
      <c r="B827" s="38">
        <v>142.19999999999999</v>
      </c>
      <c r="C827" s="44">
        <v>16280.1</v>
      </c>
      <c r="D827" s="32">
        <f t="shared" si="26"/>
        <v>-7.3568382257085518E-3</v>
      </c>
      <c r="E827" s="32">
        <f t="shared" si="27"/>
        <v>1.343030810369638E-3</v>
      </c>
      <c r="F827" s="32"/>
    </row>
    <row r="828" spans="1:6">
      <c r="A828" s="40">
        <v>44419</v>
      </c>
      <c r="B828" s="38">
        <v>143.94999999999999</v>
      </c>
      <c r="C828" s="44">
        <v>16282.25</v>
      </c>
      <c r="D828" s="32">
        <f t="shared" si="26"/>
        <v>1.223149968904432E-2</v>
      </c>
      <c r="E828" s="32">
        <f t="shared" si="27"/>
        <v>1.3205435130599847E-4</v>
      </c>
      <c r="F828" s="32"/>
    </row>
    <row r="829" spans="1:6">
      <c r="A829" s="40">
        <v>44420</v>
      </c>
      <c r="B829" s="38">
        <v>144.4</v>
      </c>
      <c r="C829" s="44">
        <v>16364.4</v>
      </c>
      <c r="D829" s="32">
        <f t="shared" si="26"/>
        <v>3.1212094005411894E-3</v>
      </c>
      <c r="E829" s="32">
        <f t="shared" si="27"/>
        <v>5.0326862566738252E-3</v>
      </c>
      <c r="F829" s="32"/>
    </row>
    <row r="830" spans="1:6">
      <c r="A830" s="40">
        <v>44421</v>
      </c>
      <c r="B830" s="38">
        <v>143.75</v>
      </c>
      <c r="C830" s="44">
        <v>16529.099999999999</v>
      </c>
      <c r="D830" s="32">
        <f t="shared" si="26"/>
        <v>-4.5115467812660744E-3</v>
      </c>
      <c r="E830" s="32">
        <f t="shared" si="27"/>
        <v>1.0014220220038851E-2</v>
      </c>
      <c r="F830" s="32"/>
    </row>
    <row r="831" spans="1:6">
      <c r="A831" s="40">
        <v>44424</v>
      </c>
      <c r="B831" s="38">
        <v>142</v>
      </c>
      <c r="C831" s="44">
        <v>16563.05</v>
      </c>
      <c r="D831" s="32">
        <f t="shared" si="26"/>
        <v>-1.2248622076199086E-2</v>
      </c>
      <c r="E831" s="32">
        <f t="shared" si="27"/>
        <v>2.0518468525620097E-3</v>
      </c>
      <c r="F831" s="32"/>
    </row>
    <row r="832" spans="1:6">
      <c r="A832" s="40">
        <v>44425</v>
      </c>
      <c r="B832" s="38">
        <v>139.25</v>
      </c>
      <c r="C832" s="44">
        <v>16614.599999999999</v>
      </c>
      <c r="D832" s="32">
        <f t="shared" si="26"/>
        <v>-1.9556178793867358E-2</v>
      </c>
      <c r="E832" s="32">
        <f t="shared" si="27"/>
        <v>3.107516143149264E-3</v>
      </c>
      <c r="F832" s="32"/>
    </row>
    <row r="833" spans="1:6">
      <c r="A833" s="40">
        <v>44426</v>
      </c>
      <c r="B833" s="38">
        <v>138.35</v>
      </c>
      <c r="C833" s="44">
        <v>16568.849999999999</v>
      </c>
      <c r="D833" s="32">
        <f t="shared" si="26"/>
        <v>-6.4841725744585231E-3</v>
      </c>
      <c r="E833" s="32">
        <f t="shared" si="27"/>
        <v>-2.7574003900989229E-3</v>
      </c>
      <c r="F833" s="32"/>
    </row>
    <row r="834" spans="1:6">
      <c r="A834" s="40">
        <v>44428</v>
      </c>
      <c r="B834" s="38">
        <v>135.6</v>
      </c>
      <c r="C834" s="44">
        <v>16450.5</v>
      </c>
      <c r="D834" s="32">
        <f t="shared" si="26"/>
        <v>-2.007733072663968E-2</v>
      </c>
      <c r="E834" s="32">
        <f t="shared" si="27"/>
        <v>-7.1685546090666519E-3</v>
      </c>
      <c r="F834" s="32"/>
    </row>
    <row r="835" spans="1:6">
      <c r="A835" s="40">
        <v>44431</v>
      </c>
      <c r="B835" s="38">
        <v>133.94999999999999</v>
      </c>
      <c r="C835" s="44">
        <v>16496.45</v>
      </c>
      <c r="D835" s="32">
        <f t="shared" si="26"/>
        <v>-1.224277951567744E-2</v>
      </c>
      <c r="E835" s="32">
        <f t="shared" si="27"/>
        <v>2.7893343567396453E-3</v>
      </c>
      <c r="F835" s="32"/>
    </row>
    <row r="836" spans="1:6">
      <c r="A836" s="40">
        <v>44432</v>
      </c>
      <c r="B836" s="38">
        <v>136.19999999999999</v>
      </c>
      <c r="C836" s="44">
        <v>16624.599999999999</v>
      </c>
      <c r="D836" s="32">
        <f t="shared" ref="D836:D899" si="28">LN(B836/B835)</f>
        <v>1.6657797724794195E-2</v>
      </c>
      <c r="E836" s="32">
        <f t="shared" ref="E836:E899" si="29">LN(C836/C835)</f>
        <v>7.7383198591159386E-3</v>
      </c>
      <c r="F836" s="32"/>
    </row>
    <row r="837" spans="1:6">
      <c r="A837" s="40">
        <v>44433</v>
      </c>
      <c r="B837" s="38">
        <v>138.85</v>
      </c>
      <c r="C837" s="44">
        <v>16634.650000000001</v>
      </c>
      <c r="D837" s="32">
        <f t="shared" si="28"/>
        <v>1.9269820037396548E-2</v>
      </c>
      <c r="E837" s="32">
        <f t="shared" si="29"/>
        <v>6.0434317105073718E-4</v>
      </c>
      <c r="F837" s="32"/>
    </row>
    <row r="838" spans="1:6">
      <c r="A838" s="40">
        <v>44434</v>
      </c>
      <c r="B838" s="38">
        <v>137.30000000000001</v>
      </c>
      <c r="C838" s="44">
        <v>16636.900000000001</v>
      </c>
      <c r="D838" s="32">
        <f t="shared" si="28"/>
        <v>-1.1225900978883091E-2</v>
      </c>
      <c r="E838" s="32">
        <f t="shared" si="29"/>
        <v>1.3525068735473022E-4</v>
      </c>
      <c r="F838" s="32"/>
    </row>
    <row r="839" spans="1:6">
      <c r="A839" s="40">
        <v>44435</v>
      </c>
      <c r="B839" s="38">
        <v>138.55000000000001</v>
      </c>
      <c r="C839" s="44">
        <v>16705.2</v>
      </c>
      <c r="D839" s="32">
        <f t="shared" si="28"/>
        <v>9.0629585350619594E-3</v>
      </c>
      <c r="E839" s="32">
        <f t="shared" si="29"/>
        <v>4.0969282398875722E-3</v>
      </c>
      <c r="F839" s="32"/>
    </row>
    <row r="840" spans="1:6">
      <c r="A840" s="40">
        <v>44438</v>
      </c>
      <c r="B840" s="38">
        <v>143.6</v>
      </c>
      <c r="C840" s="44">
        <v>16931.05</v>
      </c>
      <c r="D840" s="32">
        <f t="shared" si="28"/>
        <v>3.580038530513617E-2</v>
      </c>
      <c r="E840" s="32">
        <f t="shared" si="29"/>
        <v>1.3429166104186735E-2</v>
      </c>
      <c r="F840" s="32"/>
    </row>
    <row r="841" spans="1:6">
      <c r="A841" s="40">
        <v>44439</v>
      </c>
      <c r="B841" s="38">
        <v>145.85</v>
      </c>
      <c r="C841" s="44">
        <v>17132.2</v>
      </c>
      <c r="D841" s="32">
        <f t="shared" si="28"/>
        <v>1.5547039699606713E-2</v>
      </c>
      <c r="E841" s="32">
        <f t="shared" si="29"/>
        <v>1.1810519440649946E-2</v>
      </c>
      <c r="F841" s="32"/>
    </row>
    <row r="842" spans="1:6">
      <c r="A842" s="40">
        <v>44440</v>
      </c>
      <c r="B842" s="38">
        <v>144.19999999999999</v>
      </c>
      <c r="C842" s="44">
        <v>17076.25</v>
      </c>
      <c r="D842" s="32">
        <f t="shared" si="28"/>
        <v>-1.1377471462881724E-2</v>
      </c>
      <c r="E842" s="32">
        <f t="shared" si="29"/>
        <v>-3.2711245256615783E-3</v>
      </c>
      <c r="F842" s="32"/>
    </row>
    <row r="843" spans="1:6">
      <c r="A843" s="40">
        <v>44441</v>
      </c>
      <c r="B843" s="38">
        <v>141.6</v>
      </c>
      <c r="C843" s="44">
        <v>17234.150000000001</v>
      </c>
      <c r="D843" s="32">
        <f t="shared" si="28"/>
        <v>-1.8195043591229306E-2</v>
      </c>
      <c r="E843" s="32">
        <f t="shared" si="29"/>
        <v>9.2042712853325718E-3</v>
      </c>
      <c r="F843" s="32"/>
    </row>
    <row r="844" spans="1:6">
      <c r="A844" s="40">
        <v>44442</v>
      </c>
      <c r="B844" s="38">
        <v>146.35</v>
      </c>
      <c r="C844" s="44">
        <v>17323.599999999999</v>
      </c>
      <c r="D844" s="32">
        <f t="shared" si="28"/>
        <v>3.2994831878275364E-2</v>
      </c>
      <c r="E844" s="32">
        <f t="shared" si="29"/>
        <v>5.1768532251176254E-3</v>
      </c>
      <c r="F844" s="32"/>
    </row>
    <row r="845" spans="1:6">
      <c r="A845" s="40">
        <v>44445</v>
      </c>
      <c r="B845" s="38">
        <v>146.35</v>
      </c>
      <c r="C845" s="44">
        <v>17377.8</v>
      </c>
      <c r="D845" s="32">
        <f t="shared" si="28"/>
        <v>0</v>
      </c>
      <c r="E845" s="32">
        <f t="shared" si="29"/>
        <v>3.1237958165422752E-3</v>
      </c>
      <c r="F845" s="32"/>
    </row>
    <row r="846" spans="1:6">
      <c r="A846" s="40">
        <v>44446</v>
      </c>
      <c r="B846" s="38">
        <v>147.19999999999999</v>
      </c>
      <c r="C846" s="44">
        <v>17362.099999999999</v>
      </c>
      <c r="D846" s="32">
        <f t="shared" si="28"/>
        <v>5.7911931568810204E-3</v>
      </c>
      <c r="E846" s="32">
        <f t="shared" si="29"/>
        <v>-9.0385988841995806E-4</v>
      </c>
      <c r="F846" s="32"/>
    </row>
    <row r="847" spans="1:6">
      <c r="A847" s="40">
        <v>44447</v>
      </c>
      <c r="B847" s="38">
        <v>149.15</v>
      </c>
      <c r="C847" s="44">
        <v>17353.5</v>
      </c>
      <c r="D847" s="32">
        <f t="shared" si="28"/>
        <v>1.3160304665981793E-2</v>
      </c>
      <c r="E847" s="32">
        <f t="shared" si="29"/>
        <v>-4.9545450321603589E-4</v>
      </c>
      <c r="F847" s="32"/>
    </row>
    <row r="848" spans="1:6">
      <c r="A848" s="40">
        <v>44448</v>
      </c>
      <c r="B848" s="38">
        <v>148.65</v>
      </c>
      <c r="C848" s="44">
        <v>17369.25</v>
      </c>
      <c r="D848" s="32">
        <f t="shared" si="28"/>
        <v>-3.3579615166508532E-3</v>
      </c>
      <c r="E848" s="32">
        <f t="shared" si="29"/>
        <v>9.0718627298651939E-4</v>
      </c>
      <c r="F848" s="32"/>
    </row>
    <row r="849" spans="1:6">
      <c r="A849" s="40">
        <v>44452</v>
      </c>
      <c r="B849" s="38">
        <v>154.6</v>
      </c>
      <c r="C849" s="44">
        <v>17355.3</v>
      </c>
      <c r="D849" s="32">
        <f t="shared" si="28"/>
        <v>3.9246586709214923E-2</v>
      </c>
      <c r="E849" s="32">
        <f t="shared" si="29"/>
        <v>-8.0346617885402119E-4</v>
      </c>
      <c r="F849" s="32"/>
    </row>
    <row r="850" spans="1:6">
      <c r="A850" s="40">
        <v>44453</v>
      </c>
      <c r="B850" s="38">
        <v>154.69999999999999</v>
      </c>
      <c r="C850" s="44">
        <v>17380</v>
      </c>
      <c r="D850" s="32">
        <f t="shared" si="28"/>
        <v>6.4662142569885898E-4</v>
      </c>
      <c r="E850" s="32">
        <f t="shared" si="29"/>
        <v>1.4221845881971984E-3</v>
      </c>
      <c r="F850" s="32"/>
    </row>
    <row r="851" spans="1:6">
      <c r="A851" s="40">
        <v>44454</v>
      </c>
      <c r="B851" s="38">
        <v>161.05000000000001</v>
      </c>
      <c r="C851" s="44">
        <v>17519.45</v>
      </c>
      <c r="D851" s="32">
        <f t="shared" si="28"/>
        <v>4.0227118198187466E-2</v>
      </c>
      <c r="E851" s="32">
        <f t="shared" si="29"/>
        <v>7.9915724841745379E-3</v>
      </c>
      <c r="F851" s="32"/>
    </row>
    <row r="852" spans="1:6">
      <c r="A852" s="40">
        <v>44455</v>
      </c>
      <c r="B852" s="38">
        <v>162.30000000000001</v>
      </c>
      <c r="C852" s="44">
        <v>17629.5</v>
      </c>
      <c r="D852" s="32">
        <f t="shared" si="28"/>
        <v>7.7315987433377899E-3</v>
      </c>
      <c r="E852" s="32">
        <f t="shared" si="29"/>
        <v>6.2619429374609938E-3</v>
      </c>
      <c r="F852" s="32"/>
    </row>
    <row r="853" spans="1:6">
      <c r="A853" s="40">
        <v>44456</v>
      </c>
      <c r="B853" s="38">
        <v>156.69999999999999</v>
      </c>
      <c r="C853" s="44">
        <v>17585.150000000001</v>
      </c>
      <c r="D853" s="32">
        <f t="shared" si="28"/>
        <v>-3.5113325158570567E-2</v>
      </c>
      <c r="E853" s="32">
        <f t="shared" si="29"/>
        <v>-2.5188393721590984E-3</v>
      </c>
      <c r="F853" s="32"/>
    </row>
    <row r="854" spans="1:6">
      <c r="A854" s="40">
        <v>44459</v>
      </c>
      <c r="B854" s="38">
        <v>154.19999999999999</v>
      </c>
      <c r="C854" s="44">
        <v>17396.900000000001</v>
      </c>
      <c r="D854" s="32">
        <f t="shared" si="28"/>
        <v>-1.608268823274598E-2</v>
      </c>
      <c r="E854" s="32">
        <f t="shared" si="29"/>
        <v>-1.0762766458321043E-2</v>
      </c>
      <c r="F854" s="32"/>
    </row>
    <row r="855" spans="1:6">
      <c r="A855" s="40">
        <v>44460</v>
      </c>
      <c r="B855" s="38">
        <v>156.4</v>
      </c>
      <c r="C855" s="44">
        <v>17562</v>
      </c>
      <c r="D855" s="32">
        <f t="shared" si="28"/>
        <v>1.4166366981981759E-2</v>
      </c>
      <c r="E855" s="32">
        <f t="shared" si="29"/>
        <v>9.4454475094025107E-3</v>
      </c>
      <c r="F855" s="32"/>
    </row>
    <row r="856" spans="1:6">
      <c r="A856" s="40">
        <v>44461</v>
      </c>
      <c r="B856" s="38">
        <v>162.1</v>
      </c>
      <c r="C856" s="44">
        <v>17546.650000000001</v>
      </c>
      <c r="D856" s="32">
        <f t="shared" si="28"/>
        <v>3.5796600630419541E-2</v>
      </c>
      <c r="E856" s="32">
        <f t="shared" si="29"/>
        <v>-8.744284373270665E-4</v>
      </c>
      <c r="F856" s="32"/>
    </row>
    <row r="857" spans="1:6">
      <c r="A857" s="40">
        <v>44462</v>
      </c>
      <c r="B857" s="38">
        <v>167.35</v>
      </c>
      <c r="C857" s="44">
        <v>17822.95</v>
      </c>
      <c r="D857" s="32">
        <f t="shared" si="28"/>
        <v>3.1873998915705248E-2</v>
      </c>
      <c r="E857" s="32">
        <f t="shared" si="29"/>
        <v>1.5623904173446654E-2</v>
      </c>
      <c r="F857" s="32"/>
    </row>
    <row r="858" spans="1:6">
      <c r="A858" s="40">
        <v>44463</v>
      </c>
      <c r="B858" s="38">
        <v>166.1</v>
      </c>
      <c r="C858" s="44">
        <v>17853.2</v>
      </c>
      <c r="D858" s="32">
        <f t="shared" si="28"/>
        <v>-7.4974110380864782E-3</v>
      </c>
      <c r="E858" s="32">
        <f t="shared" si="29"/>
        <v>1.6958111931557232E-3</v>
      </c>
      <c r="F858" s="32"/>
    </row>
    <row r="859" spans="1:6">
      <c r="A859" s="40">
        <v>44466</v>
      </c>
      <c r="B859" s="38">
        <v>167.05</v>
      </c>
      <c r="C859" s="44">
        <v>17855.099999999999</v>
      </c>
      <c r="D859" s="32">
        <f t="shared" si="28"/>
        <v>5.7031521835165522E-3</v>
      </c>
      <c r="E859" s="32">
        <f t="shared" si="29"/>
        <v>1.0641783572961581E-4</v>
      </c>
      <c r="F859" s="32"/>
    </row>
    <row r="860" spans="1:6">
      <c r="A860" s="40">
        <v>44467</v>
      </c>
      <c r="B860" s="38">
        <v>174.55</v>
      </c>
      <c r="C860" s="44">
        <v>17748.599999999999</v>
      </c>
      <c r="D860" s="32">
        <f t="shared" si="28"/>
        <v>4.3918064748279556E-2</v>
      </c>
      <c r="E860" s="32">
        <f t="shared" si="29"/>
        <v>-5.982542131478065E-3</v>
      </c>
      <c r="F860" s="32"/>
    </row>
    <row r="861" spans="1:6">
      <c r="A861" s="40">
        <v>44468</v>
      </c>
      <c r="B861" s="38">
        <v>185.7</v>
      </c>
      <c r="C861" s="44">
        <v>17711.3</v>
      </c>
      <c r="D861" s="32">
        <f t="shared" si="28"/>
        <v>6.1921234807614918E-2</v>
      </c>
      <c r="E861" s="32">
        <f t="shared" si="29"/>
        <v>-2.1037856145795374E-3</v>
      </c>
      <c r="F861" s="32"/>
    </row>
    <row r="862" spans="1:6">
      <c r="A862" s="40">
        <v>44469</v>
      </c>
      <c r="B862" s="38">
        <v>185.1</v>
      </c>
      <c r="C862" s="44">
        <v>17618.150000000001</v>
      </c>
      <c r="D862" s="32">
        <f t="shared" si="28"/>
        <v>-3.2362487792083048E-3</v>
      </c>
      <c r="E862" s="32">
        <f t="shared" si="29"/>
        <v>-5.2732332856385341E-3</v>
      </c>
      <c r="F862" s="32"/>
    </row>
    <row r="863" spans="1:6">
      <c r="A863" s="40">
        <v>44470</v>
      </c>
      <c r="B863" s="38">
        <v>188.7</v>
      </c>
      <c r="C863" s="44">
        <v>17532.05</v>
      </c>
      <c r="D863" s="32">
        <f t="shared" si="28"/>
        <v>1.9262232795052708E-2</v>
      </c>
      <c r="E863" s="32">
        <f t="shared" si="29"/>
        <v>-4.8989861907132821E-3</v>
      </c>
      <c r="F863" s="32"/>
    </row>
    <row r="864" spans="1:6">
      <c r="A864" s="40">
        <v>44473</v>
      </c>
      <c r="B864" s="38">
        <v>189.95</v>
      </c>
      <c r="C864" s="44">
        <v>17691.25</v>
      </c>
      <c r="D864" s="32">
        <f t="shared" si="28"/>
        <v>6.6024272591300049E-3</v>
      </c>
      <c r="E864" s="32">
        <f t="shared" si="29"/>
        <v>9.0395325855123446E-3</v>
      </c>
      <c r="F864" s="32"/>
    </row>
    <row r="865" spans="1:6">
      <c r="A865" s="40">
        <v>44474</v>
      </c>
      <c r="B865" s="38">
        <v>197.95</v>
      </c>
      <c r="C865" s="44">
        <v>17822.3</v>
      </c>
      <c r="D865" s="32">
        <f t="shared" si="28"/>
        <v>4.125359391850502E-2</v>
      </c>
      <c r="E865" s="32">
        <f t="shared" si="29"/>
        <v>7.3803151105359625E-3</v>
      </c>
      <c r="F865" s="32"/>
    </row>
    <row r="866" spans="1:6">
      <c r="A866" s="40">
        <v>44475</v>
      </c>
      <c r="B866" s="38">
        <v>192.85</v>
      </c>
      <c r="C866" s="44">
        <v>17646</v>
      </c>
      <c r="D866" s="32">
        <f t="shared" si="28"/>
        <v>-2.6101788897902781E-2</v>
      </c>
      <c r="E866" s="32">
        <f t="shared" si="29"/>
        <v>-9.9413533765346368E-3</v>
      </c>
      <c r="F866" s="32"/>
    </row>
    <row r="867" spans="1:6">
      <c r="A867" s="40">
        <v>44476</v>
      </c>
      <c r="B867" s="38">
        <v>190.7</v>
      </c>
      <c r="C867" s="44">
        <v>17790.349999999999</v>
      </c>
      <c r="D867" s="32">
        <f t="shared" si="28"/>
        <v>-1.1211172047863491E-2</v>
      </c>
      <c r="E867" s="32">
        <f t="shared" si="29"/>
        <v>8.1470466584434558E-3</v>
      </c>
      <c r="F867" s="32"/>
    </row>
    <row r="868" spans="1:6">
      <c r="A868" s="40">
        <v>44477</v>
      </c>
      <c r="B868" s="38">
        <v>188.45</v>
      </c>
      <c r="C868" s="44">
        <v>17895.2</v>
      </c>
      <c r="D868" s="32">
        <f t="shared" si="28"/>
        <v>-1.1868792893228938E-2</v>
      </c>
      <c r="E868" s="32">
        <f t="shared" si="29"/>
        <v>5.8763450034090793E-3</v>
      </c>
      <c r="F868" s="32"/>
    </row>
    <row r="869" spans="1:6">
      <c r="A869" s="40">
        <v>44480</v>
      </c>
      <c r="B869" s="38">
        <v>196.85</v>
      </c>
      <c r="C869" s="44">
        <v>17945.95</v>
      </c>
      <c r="D869" s="32">
        <f t="shared" si="28"/>
        <v>4.3609297676602037E-2</v>
      </c>
      <c r="E869" s="32">
        <f t="shared" si="29"/>
        <v>2.831942274032983E-3</v>
      </c>
      <c r="F869" s="32"/>
    </row>
    <row r="870" spans="1:6">
      <c r="A870" s="40">
        <v>44481</v>
      </c>
      <c r="B870" s="38">
        <v>193.3</v>
      </c>
      <c r="C870" s="44">
        <v>17991.95</v>
      </c>
      <c r="D870" s="32">
        <f t="shared" si="28"/>
        <v>-1.8198631175461253E-2</v>
      </c>
      <c r="E870" s="32">
        <f t="shared" si="29"/>
        <v>2.5599729044600752E-3</v>
      </c>
      <c r="F870" s="32"/>
    </row>
    <row r="871" spans="1:6">
      <c r="A871" s="40">
        <v>44482</v>
      </c>
      <c r="B871" s="38">
        <v>190.05</v>
      </c>
      <c r="C871" s="44">
        <v>18161.75</v>
      </c>
      <c r="D871" s="32">
        <f t="shared" si="28"/>
        <v>-1.6956190779027425E-2</v>
      </c>
      <c r="E871" s="32">
        <f t="shared" si="29"/>
        <v>9.3932985287852669E-3</v>
      </c>
      <c r="F871" s="32"/>
    </row>
    <row r="872" spans="1:6">
      <c r="A872" s="40">
        <v>44483</v>
      </c>
      <c r="B872" s="38">
        <v>183.8</v>
      </c>
      <c r="C872" s="44">
        <v>18338.55</v>
      </c>
      <c r="D872" s="32">
        <f t="shared" si="28"/>
        <v>-3.3438985513671055E-2</v>
      </c>
      <c r="E872" s="32">
        <f t="shared" si="29"/>
        <v>9.6876673744827318E-3</v>
      </c>
      <c r="F872" s="32"/>
    </row>
    <row r="873" spans="1:6">
      <c r="A873" s="40">
        <v>44487</v>
      </c>
      <c r="B873" s="38">
        <v>185.3</v>
      </c>
      <c r="C873" s="44">
        <v>18477.05</v>
      </c>
      <c r="D873" s="32">
        <f t="shared" si="28"/>
        <v>8.1279233697274557E-3</v>
      </c>
      <c r="E873" s="32">
        <f t="shared" si="29"/>
        <v>7.5240198928300944E-3</v>
      </c>
      <c r="F873" s="32"/>
    </row>
    <row r="874" spans="1:6">
      <c r="A874" s="40">
        <v>44488</v>
      </c>
      <c r="B874" s="38">
        <v>184.5</v>
      </c>
      <c r="C874" s="44">
        <v>18418.75</v>
      </c>
      <c r="D874" s="32">
        <f t="shared" si="28"/>
        <v>-4.3266698107322791E-3</v>
      </c>
      <c r="E874" s="32">
        <f t="shared" si="29"/>
        <v>-3.1602539324889403E-3</v>
      </c>
      <c r="F874" s="32"/>
    </row>
    <row r="875" spans="1:6">
      <c r="A875" s="40">
        <v>44489</v>
      </c>
      <c r="B875" s="38">
        <v>180.5</v>
      </c>
      <c r="C875" s="44">
        <v>18266.599999999999</v>
      </c>
      <c r="D875" s="32">
        <f t="shared" si="28"/>
        <v>-2.1918685707646275E-2</v>
      </c>
      <c r="E875" s="32">
        <f t="shared" si="29"/>
        <v>-8.2949118597041606E-3</v>
      </c>
      <c r="F875" s="32"/>
    </row>
    <row r="876" spans="1:6">
      <c r="A876" s="40">
        <v>44490</v>
      </c>
      <c r="B876" s="38">
        <v>182.4</v>
      </c>
      <c r="C876" s="44">
        <v>18178.099999999999</v>
      </c>
      <c r="D876" s="32">
        <f t="shared" si="28"/>
        <v>1.0471299867295437E-2</v>
      </c>
      <c r="E876" s="32">
        <f t="shared" si="29"/>
        <v>-4.8566828074737599E-3</v>
      </c>
      <c r="F876" s="32"/>
    </row>
    <row r="877" spans="1:6">
      <c r="A877" s="40">
        <v>44491</v>
      </c>
      <c r="B877" s="38">
        <v>175.9</v>
      </c>
      <c r="C877" s="44">
        <v>18114.900000000001</v>
      </c>
      <c r="D877" s="32">
        <f t="shared" si="28"/>
        <v>-3.6286425896718544E-2</v>
      </c>
      <c r="E877" s="32">
        <f t="shared" si="29"/>
        <v>-3.4827687919410082E-3</v>
      </c>
      <c r="F877" s="32"/>
    </row>
    <row r="878" spans="1:6">
      <c r="A878" s="40">
        <v>44494</v>
      </c>
      <c r="B878" s="38">
        <v>174.1</v>
      </c>
      <c r="C878" s="44">
        <v>18125.400000000001</v>
      </c>
      <c r="D878" s="32">
        <f t="shared" si="28"/>
        <v>-1.0285804969369157E-2</v>
      </c>
      <c r="E878" s="32">
        <f t="shared" si="29"/>
        <v>5.7946541799084499E-4</v>
      </c>
      <c r="F878" s="32"/>
    </row>
    <row r="879" spans="1:6">
      <c r="A879" s="40">
        <v>44495</v>
      </c>
      <c r="B879" s="38">
        <v>175.05</v>
      </c>
      <c r="C879" s="44">
        <v>18268.400000000001</v>
      </c>
      <c r="D879" s="32">
        <f t="shared" si="28"/>
        <v>5.4418006265313885E-3</v>
      </c>
      <c r="E879" s="32">
        <f t="shared" si="29"/>
        <v>7.858521832249608E-3</v>
      </c>
      <c r="F879" s="32"/>
    </row>
    <row r="880" spans="1:6">
      <c r="A880" s="40">
        <v>44496</v>
      </c>
      <c r="B880" s="38">
        <v>173.6</v>
      </c>
      <c r="C880" s="44">
        <v>18210.95</v>
      </c>
      <c r="D880" s="32">
        <f t="shared" si="28"/>
        <v>-8.3178451744250325E-3</v>
      </c>
      <c r="E880" s="32">
        <f t="shared" si="29"/>
        <v>-3.1497297783985938E-3</v>
      </c>
      <c r="F880" s="32"/>
    </row>
    <row r="881" spans="1:6">
      <c r="A881" s="40">
        <v>44497</v>
      </c>
      <c r="B881" s="38">
        <v>166.55</v>
      </c>
      <c r="C881" s="44">
        <v>17857.25</v>
      </c>
      <c r="D881" s="32">
        <f t="shared" si="28"/>
        <v>-4.1458237586561093E-2</v>
      </c>
      <c r="E881" s="32">
        <f t="shared" si="29"/>
        <v>-1.961347328760292E-2</v>
      </c>
      <c r="F881" s="32"/>
    </row>
    <row r="882" spans="1:6">
      <c r="A882" s="40">
        <v>44498</v>
      </c>
      <c r="B882" s="38">
        <v>164.45</v>
      </c>
      <c r="C882" s="44">
        <v>17671.650000000001</v>
      </c>
      <c r="D882" s="32">
        <f t="shared" si="28"/>
        <v>-1.2688992004622783E-2</v>
      </c>
      <c r="E882" s="32">
        <f t="shared" si="29"/>
        <v>-1.0447927649083697E-2</v>
      </c>
      <c r="F882" s="32"/>
    </row>
    <row r="883" spans="1:6">
      <c r="A883" s="40">
        <v>44501</v>
      </c>
      <c r="B883" s="38">
        <v>170.75</v>
      </c>
      <c r="C883" s="44">
        <v>17929.650000000001</v>
      </c>
      <c r="D883" s="32">
        <f t="shared" si="28"/>
        <v>3.7593925815833498E-2</v>
      </c>
      <c r="E883" s="32">
        <f t="shared" si="29"/>
        <v>1.4494106489669145E-2</v>
      </c>
      <c r="F883" s="32"/>
    </row>
    <row r="884" spans="1:6">
      <c r="A884" s="40">
        <v>44502</v>
      </c>
      <c r="B884" s="38">
        <v>169.2</v>
      </c>
      <c r="C884" s="44">
        <v>17888.95</v>
      </c>
      <c r="D884" s="32">
        <f t="shared" si="28"/>
        <v>-9.1190512787765795E-3</v>
      </c>
      <c r="E884" s="32">
        <f t="shared" si="29"/>
        <v>-2.2725632780962878E-3</v>
      </c>
      <c r="F884" s="32"/>
    </row>
    <row r="885" spans="1:6">
      <c r="A885" s="40">
        <v>44503</v>
      </c>
      <c r="B885" s="38">
        <v>169.75</v>
      </c>
      <c r="C885" s="44">
        <v>17829.2</v>
      </c>
      <c r="D885" s="32">
        <f t="shared" si="28"/>
        <v>3.2453192666827054E-3</v>
      </c>
      <c r="E885" s="32">
        <f t="shared" si="29"/>
        <v>-3.3456411226991806E-3</v>
      </c>
      <c r="F885" s="32"/>
    </row>
    <row r="886" spans="1:6">
      <c r="A886" s="40">
        <v>44504</v>
      </c>
      <c r="B886" s="38">
        <v>170.7</v>
      </c>
      <c r="C886" s="44">
        <v>17916.8</v>
      </c>
      <c r="D886" s="32">
        <f t="shared" si="28"/>
        <v>5.5808633615894001E-3</v>
      </c>
      <c r="E886" s="32">
        <f t="shared" si="29"/>
        <v>4.9012575036592558E-3</v>
      </c>
      <c r="F886" s="32"/>
    </row>
    <row r="887" spans="1:6">
      <c r="A887" s="40">
        <v>44508</v>
      </c>
      <c r="B887" s="38">
        <v>171.7</v>
      </c>
      <c r="C887" s="44">
        <v>18068.55</v>
      </c>
      <c r="D887" s="32">
        <f t="shared" si="28"/>
        <v>5.8411381030348767E-3</v>
      </c>
      <c r="E887" s="32">
        <f t="shared" si="29"/>
        <v>8.4340377145086798E-3</v>
      </c>
      <c r="F887" s="32"/>
    </row>
    <row r="888" spans="1:6">
      <c r="A888" s="40">
        <v>44509</v>
      </c>
      <c r="B888" s="38">
        <v>170.5</v>
      </c>
      <c r="C888" s="44">
        <v>18044.25</v>
      </c>
      <c r="D888" s="32">
        <f t="shared" si="28"/>
        <v>-7.0134711798582874E-3</v>
      </c>
      <c r="E888" s="32">
        <f t="shared" si="29"/>
        <v>-1.3457834157164536E-3</v>
      </c>
      <c r="F888" s="32"/>
    </row>
    <row r="889" spans="1:6">
      <c r="A889" s="40">
        <v>44510</v>
      </c>
      <c r="B889" s="38">
        <v>166.7</v>
      </c>
      <c r="C889" s="44">
        <v>18017.2</v>
      </c>
      <c r="D889" s="32">
        <f t="shared" si="28"/>
        <v>-2.2539506966823209E-2</v>
      </c>
      <c r="E889" s="32">
        <f t="shared" si="29"/>
        <v>-1.5002172720921161E-3</v>
      </c>
      <c r="F889" s="32"/>
    </row>
    <row r="890" spans="1:6">
      <c r="A890" s="40">
        <v>44511</v>
      </c>
      <c r="B890" s="38">
        <v>167</v>
      </c>
      <c r="C890" s="44">
        <v>17873.599999999999</v>
      </c>
      <c r="D890" s="32">
        <f t="shared" si="28"/>
        <v>1.798022660006928E-3</v>
      </c>
      <c r="E890" s="32">
        <f t="shared" si="29"/>
        <v>-8.0020933646903214E-3</v>
      </c>
      <c r="F890" s="32"/>
    </row>
    <row r="891" spans="1:6">
      <c r="A891" s="40">
        <v>44512</v>
      </c>
      <c r="B891" s="38">
        <v>166.95</v>
      </c>
      <c r="C891" s="44">
        <v>18102.75</v>
      </c>
      <c r="D891" s="32">
        <f t="shared" si="28"/>
        <v>-2.9944602709164211E-4</v>
      </c>
      <c r="E891" s="32">
        <f t="shared" si="29"/>
        <v>1.2739096598234837E-2</v>
      </c>
      <c r="F891" s="32"/>
    </row>
    <row r="892" spans="1:6">
      <c r="A892" s="40">
        <v>44515</v>
      </c>
      <c r="B892" s="38">
        <v>159.75</v>
      </c>
      <c r="C892" s="44">
        <v>18109.45</v>
      </c>
      <c r="D892" s="32">
        <f t="shared" si="28"/>
        <v>-4.4084273132019319E-2</v>
      </c>
      <c r="E892" s="32">
        <f t="shared" si="29"/>
        <v>3.700410401166087E-4</v>
      </c>
      <c r="F892" s="32"/>
    </row>
    <row r="893" spans="1:6">
      <c r="A893" s="40">
        <v>44516</v>
      </c>
      <c r="B893" s="38">
        <v>159.05000000000001</v>
      </c>
      <c r="C893" s="44">
        <v>17999.2</v>
      </c>
      <c r="D893" s="32">
        <f t="shared" si="28"/>
        <v>-4.3914750624909774E-3</v>
      </c>
      <c r="E893" s="32">
        <f t="shared" si="29"/>
        <v>-6.1065890087613648E-3</v>
      </c>
      <c r="F893" s="32"/>
    </row>
    <row r="894" spans="1:6">
      <c r="A894" s="40">
        <v>44517</v>
      </c>
      <c r="B894" s="38">
        <v>156.1</v>
      </c>
      <c r="C894" s="44">
        <v>17898.650000000001</v>
      </c>
      <c r="D894" s="32">
        <f t="shared" si="28"/>
        <v>-1.8721790673766853E-2</v>
      </c>
      <c r="E894" s="32">
        <f t="shared" si="29"/>
        <v>-5.6020214558960254E-3</v>
      </c>
      <c r="F894" s="32"/>
    </row>
    <row r="895" spans="1:6">
      <c r="A895" s="40">
        <v>44518</v>
      </c>
      <c r="B895" s="38">
        <v>153.4</v>
      </c>
      <c r="C895" s="44">
        <v>17764.8</v>
      </c>
      <c r="D895" s="32">
        <f t="shared" si="28"/>
        <v>-1.7447938588230474E-2</v>
      </c>
      <c r="E895" s="32">
        <f t="shared" si="29"/>
        <v>-7.5063196902765391E-3</v>
      </c>
      <c r="F895" s="32"/>
    </row>
    <row r="896" spans="1:6">
      <c r="A896" s="40">
        <v>44522</v>
      </c>
      <c r="B896" s="38">
        <v>150.55000000000001</v>
      </c>
      <c r="C896" s="44">
        <v>17416.55</v>
      </c>
      <c r="D896" s="32">
        <f t="shared" si="28"/>
        <v>-1.8753634005412977E-2</v>
      </c>
      <c r="E896" s="32">
        <f t="shared" si="29"/>
        <v>-1.9798067728082253E-2</v>
      </c>
      <c r="F896" s="32"/>
    </row>
    <row r="897" spans="1:6">
      <c r="A897" s="40">
        <v>44523</v>
      </c>
      <c r="B897" s="38">
        <v>156.19999999999999</v>
      </c>
      <c r="C897" s="44">
        <v>17503.349999999999</v>
      </c>
      <c r="D897" s="32">
        <f t="shared" si="28"/>
        <v>3.6841982477842691E-2</v>
      </c>
      <c r="E897" s="32">
        <f t="shared" si="29"/>
        <v>4.9713875910040546E-3</v>
      </c>
      <c r="F897" s="32"/>
    </row>
    <row r="898" spans="1:6">
      <c r="A898" s="40">
        <v>44524</v>
      </c>
      <c r="B898" s="38">
        <v>159.1</v>
      </c>
      <c r="C898" s="44">
        <v>17415.05</v>
      </c>
      <c r="D898" s="32">
        <f t="shared" si="28"/>
        <v>1.8395697938155726E-2</v>
      </c>
      <c r="E898" s="32">
        <f t="shared" si="29"/>
        <v>-5.0575162788005449E-3</v>
      </c>
      <c r="F898" s="32"/>
    </row>
    <row r="899" spans="1:6">
      <c r="A899" s="40">
        <v>44525</v>
      </c>
      <c r="B899" s="38">
        <v>158.55000000000001</v>
      </c>
      <c r="C899" s="44">
        <v>17536.25</v>
      </c>
      <c r="D899" s="32">
        <f t="shared" si="28"/>
        <v>-3.4629343593847828E-3</v>
      </c>
      <c r="E899" s="32">
        <f t="shared" si="29"/>
        <v>6.9353921488597555E-3</v>
      </c>
      <c r="F899" s="32"/>
    </row>
    <row r="900" spans="1:6">
      <c r="A900" s="40">
        <v>44526</v>
      </c>
      <c r="B900" s="38">
        <v>155.9</v>
      </c>
      <c r="C900" s="44">
        <v>17026.45</v>
      </c>
      <c r="D900" s="32">
        <f t="shared" ref="D900:D963" si="30">LN(B900/B899)</f>
        <v>-1.6855224920625501E-2</v>
      </c>
      <c r="E900" s="32">
        <f t="shared" ref="E900:E963" si="31">LN(C900/C899)</f>
        <v>-2.9502149772621358E-2</v>
      </c>
      <c r="F900" s="32"/>
    </row>
    <row r="901" spans="1:6">
      <c r="A901" s="40">
        <v>44529</v>
      </c>
      <c r="B901" s="38">
        <v>154.25</v>
      </c>
      <c r="C901" s="44">
        <v>17053.95</v>
      </c>
      <c r="D901" s="32">
        <f t="shared" si="30"/>
        <v>-1.0640113278233722E-2</v>
      </c>
      <c r="E901" s="32">
        <f t="shared" si="31"/>
        <v>1.6138311738437181E-3</v>
      </c>
      <c r="F901" s="32"/>
    </row>
    <row r="902" spans="1:6">
      <c r="A902" s="40">
        <v>44530</v>
      </c>
      <c r="B902" s="38">
        <v>152</v>
      </c>
      <c r="C902" s="44">
        <v>16983.2</v>
      </c>
      <c r="D902" s="32">
        <f t="shared" si="30"/>
        <v>-1.4694141939220862E-2</v>
      </c>
      <c r="E902" s="32">
        <f t="shared" si="31"/>
        <v>-4.1572283164124264E-3</v>
      </c>
      <c r="F902" s="32"/>
    </row>
    <row r="903" spans="1:6">
      <c r="A903" s="40">
        <v>44531</v>
      </c>
      <c r="B903" s="38">
        <v>155.55000000000001</v>
      </c>
      <c r="C903" s="44">
        <v>17166.900000000001</v>
      </c>
      <c r="D903" s="32">
        <f t="shared" si="30"/>
        <v>2.3086702497369722E-2</v>
      </c>
      <c r="E903" s="32">
        <f t="shared" si="31"/>
        <v>1.0758491006561958E-2</v>
      </c>
      <c r="F903" s="32"/>
    </row>
    <row r="904" spans="1:6">
      <c r="A904" s="40">
        <v>44532</v>
      </c>
      <c r="B904" s="38">
        <v>159.30000000000001</v>
      </c>
      <c r="C904" s="44">
        <v>17401.650000000001</v>
      </c>
      <c r="D904" s="32">
        <f t="shared" si="30"/>
        <v>2.3821993572356714E-2</v>
      </c>
      <c r="E904" s="32">
        <f t="shared" si="31"/>
        <v>1.358191816862196E-2</v>
      </c>
      <c r="F904" s="32"/>
    </row>
    <row r="905" spans="1:6">
      <c r="A905" s="40">
        <v>44533</v>
      </c>
      <c r="B905" s="38">
        <v>159.75</v>
      </c>
      <c r="C905" s="44">
        <v>17196.7</v>
      </c>
      <c r="D905" s="32">
        <f t="shared" si="30"/>
        <v>2.8208763416412634E-3</v>
      </c>
      <c r="E905" s="32">
        <f t="shared" si="31"/>
        <v>-1.1847524364121427E-2</v>
      </c>
      <c r="F905" s="32"/>
    </row>
    <row r="906" spans="1:6">
      <c r="A906" s="40">
        <v>44536</v>
      </c>
      <c r="B906" s="38">
        <v>148.55000000000001</v>
      </c>
      <c r="C906" s="44">
        <v>16912.25</v>
      </c>
      <c r="D906" s="32">
        <f t="shared" si="30"/>
        <v>-7.2688491349027509E-2</v>
      </c>
      <c r="E906" s="32">
        <f t="shared" si="31"/>
        <v>-1.6679293525066932E-2</v>
      </c>
      <c r="F906" s="32"/>
    </row>
    <row r="907" spans="1:6">
      <c r="A907" s="40">
        <v>44537</v>
      </c>
      <c r="B907" s="38">
        <v>150.65</v>
      </c>
      <c r="C907" s="44">
        <v>17176.7</v>
      </c>
      <c r="D907" s="32">
        <f t="shared" si="30"/>
        <v>1.4037663667693647E-2</v>
      </c>
      <c r="E907" s="32">
        <f t="shared" si="31"/>
        <v>1.5515602865605863E-2</v>
      </c>
      <c r="F907" s="32"/>
    </row>
    <row r="908" spans="1:6">
      <c r="A908" s="40">
        <v>44538</v>
      </c>
      <c r="B908" s="38">
        <v>150.9</v>
      </c>
      <c r="C908" s="44">
        <v>17469.75</v>
      </c>
      <c r="D908" s="32">
        <f t="shared" si="30"/>
        <v>1.6581001974930473E-3</v>
      </c>
      <c r="E908" s="32">
        <f t="shared" si="31"/>
        <v>1.6916999510179991E-2</v>
      </c>
      <c r="F908" s="32"/>
    </row>
    <row r="909" spans="1:6">
      <c r="A909" s="40">
        <v>44539</v>
      </c>
      <c r="B909" s="38">
        <v>152.65</v>
      </c>
      <c r="C909" s="44">
        <v>17516.849999999999</v>
      </c>
      <c r="D909" s="32">
        <f t="shared" si="30"/>
        <v>1.153035340708373E-2</v>
      </c>
      <c r="E909" s="32">
        <f t="shared" si="31"/>
        <v>2.6924610252884998E-3</v>
      </c>
      <c r="F909" s="32"/>
    </row>
    <row r="910" spans="1:6">
      <c r="A910" s="40">
        <v>44540</v>
      </c>
      <c r="B910" s="38">
        <v>151.30000000000001</v>
      </c>
      <c r="C910" s="44">
        <v>17511.3</v>
      </c>
      <c r="D910" s="32">
        <f t="shared" si="30"/>
        <v>-8.8830983865765632E-3</v>
      </c>
      <c r="E910" s="32">
        <f t="shared" si="31"/>
        <v>-3.1688799131232727E-4</v>
      </c>
      <c r="F910" s="32"/>
    </row>
    <row r="911" spans="1:6">
      <c r="A911" s="40">
        <v>44543</v>
      </c>
      <c r="B911" s="38">
        <v>149</v>
      </c>
      <c r="C911" s="44">
        <v>17368.25</v>
      </c>
      <c r="D911" s="32">
        <f t="shared" si="30"/>
        <v>-1.5318314848851157E-2</v>
      </c>
      <c r="E911" s="32">
        <f t="shared" si="31"/>
        <v>-8.2025600706723129E-3</v>
      </c>
      <c r="F911" s="32"/>
    </row>
    <row r="912" spans="1:6">
      <c r="A912" s="40">
        <v>44544</v>
      </c>
      <c r="B912" s="38">
        <v>148.9</v>
      </c>
      <c r="C912" s="44">
        <v>17324.900000000001</v>
      </c>
      <c r="D912" s="32">
        <f t="shared" si="30"/>
        <v>-6.7136625549582801E-4</v>
      </c>
      <c r="E912" s="32">
        <f t="shared" si="31"/>
        <v>-2.4990537072034653E-3</v>
      </c>
      <c r="F912" s="32"/>
    </row>
    <row r="913" spans="1:6">
      <c r="A913" s="40">
        <v>44545</v>
      </c>
      <c r="B913" s="38">
        <v>148.1</v>
      </c>
      <c r="C913" s="44">
        <v>17221.400000000001</v>
      </c>
      <c r="D913" s="32">
        <f t="shared" si="30"/>
        <v>-5.3872184162102668E-3</v>
      </c>
      <c r="E913" s="32">
        <f t="shared" si="31"/>
        <v>-5.9919765456759484E-3</v>
      </c>
      <c r="F913" s="32"/>
    </row>
    <row r="914" spans="1:6">
      <c r="A914" s="40">
        <v>44546</v>
      </c>
      <c r="B914" s="38">
        <v>149.75</v>
      </c>
      <c r="C914" s="44">
        <v>17248.400000000001</v>
      </c>
      <c r="D914" s="32">
        <f t="shared" si="30"/>
        <v>1.1079515721805613E-2</v>
      </c>
      <c r="E914" s="32">
        <f t="shared" si="31"/>
        <v>1.5665890444361708E-3</v>
      </c>
      <c r="F914" s="32"/>
    </row>
    <row r="915" spans="1:6">
      <c r="A915" s="40">
        <v>44547</v>
      </c>
      <c r="B915" s="38">
        <v>146.44999999999999</v>
      </c>
      <c r="C915" s="44">
        <v>16985.2</v>
      </c>
      <c r="D915" s="32">
        <f t="shared" si="30"/>
        <v>-2.2283163721816292E-2</v>
      </c>
      <c r="E915" s="32">
        <f t="shared" si="31"/>
        <v>-1.5377008913403054E-2</v>
      </c>
      <c r="F915" s="32"/>
    </row>
    <row r="916" spans="1:6">
      <c r="A916" s="40">
        <v>44550</v>
      </c>
      <c r="B916" s="38">
        <v>140.69999999999999</v>
      </c>
      <c r="C916" s="44">
        <v>16614.2</v>
      </c>
      <c r="D916" s="32">
        <f t="shared" si="30"/>
        <v>-4.005410915339911E-2</v>
      </c>
      <c r="E916" s="32">
        <f t="shared" si="31"/>
        <v>-2.208462525426377E-2</v>
      </c>
      <c r="F916" s="32"/>
    </row>
    <row r="917" spans="1:6">
      <c r="A917" s="40">
        <v>44551</v>
      </c>
      <c r="B917" s="38">
        <v>144.65</v>
      </c>
      <c r="C917" s="44">
        <v>16770.849999999999</v>
      </c>
      <c r="D917" s="32">
        <f t="shared" si="30"/>
        <v>2.768706730180075E-2</v>
      </c>
      <c r="E917" s="32">
        <f t="shared" si="31"/>
        <v>9.3845089143681712E-3</v>
      </c>
      <c r="F917" s="32"/>
    </row>
    <row r="918" spans="1:6">
      <c r="A918" s="40">
        <v>44552</v>
      </c>
      <c r="B918" s="38">
        <v>145.35</v>
      </c>
      <c r="C918" s="44">
        <v>16955.45</v>
      </c>
      <c r="D918" s="32">
        <f t="shared" si="30"/>
        <v>4.8275955827406678E-3</v>
      </c>
      <c r="E918" s="32">
        <f t="shared" si="31"/>
        <v>1.0947055769810723E-2</v>
      </c>
      <c r="F918" s="32"/>
    </row>
    <row r="919" spans="1:6">
      <c r="A919" s="40">
        <v>44553</v>
      </c>
      <c r="B919" s="38">
        <v>147.69999999999999</v>
      </c>
      <c r="C919" s="44">
        <v>17072.599999999999</v>
      </c>
      <c r="D919" s="32">
        <f t="shared" si="30"/>
        <v>1.6038562532449178E-2</v>
      </c>
      <c r="E919" s="32">
        <f t="shared" si="31"/>
        <v>6.885523140111989E-3</v>
      </c>
      <c r="F919" s="32"/>
    </row>
    <row r="920" spans="1:6">
      <c r="A920" s="40">
        <v>44554</v>
      </c>
      <c r="B920" s="38">
        <v>145.9</v>
      </c>
      <c r="C920" s="44">
        <v>17003.75</v>
      </c>
      <c r="D920" s="32">
        <f t="shared" si="30"/>
        <v>-1.2261734008594009E-2</v>
      </c>
      <c r="E920" s="32">
        <f t="shared" si="31"/>
        <v>-4.0409312434183352E-3</v>
      </c>
      <c r="F920" s="32"/>
    </row>
    <row r="921" spans="1:6">
      <c r="A921" s="40">
        <v>44557</v>
      </c>
      <c r="B921" s="38">
        <v>146.05000000000001</v>
      </c>
      <c r="C921" s="44">
        <v>17086.25</v>
      </c>
      <c r="D921" s="32">
        <f t="shared" si="30"/>
        <v>1.0275733050100595E-3</v>
      </c>
      <c r="E921" s="32">
        <f t="shared" si="31"/>
        <v>4.8401385192229909E-3</v>
      </c>
      <c r="F921" s="32"/>
    </row>
    <row r="922" spans="1:6">
      <c r="A922" s="40">
        <v>44558</v>
      </c>
      <c r="B922" s="38">
        <v>148.85</v>
      </c>
      <c r="C922" s="44">
        <v>17233.25</v>
      </c>
      <c r="D922" s="32">
        <f t="shared" si="30"/>
        <v>1.8990058628035246E-2</v>
      </c>
      <c r="E922" s="32">
        <f t="shared" si="31"/>
        <v>8.5666107599145849E-3</v>
      </c>
      <c r="F922" s="32"/>
    </row>
    <row r="923" spans="1:6">
      <c r="A923" s="40">
        <v>44559</v>
      </c>
      <c r="B923" s="38">
        <v>146.75</v>
      </c>
      <c r="C923" s="44">
        <v>17213.599999999999</v>
      </c>
      <c r="D923" s="32">
        <f t="shared" si="30"/>
        <v>-1.4208628753579578E-2</v>
      </c>
      <c r="E923" s="32">
        <f t="shared" si="31"/>
        <v>-1.1408881875360657E-3</v>
      </c>
      <c r="F923" s="32"/>
    </row>
    <row r="924" spans="1:6">
      <c r="A924" s="40">
        <v>44560</v>
      </c>
      <c r="B924" s="38">
        <v>146.19999999999999</v>
      </c>
      <c r="C924" s="44">
        <v>17203.95</v>
      </c>
      <c r="D924" s="32">
        <f t="shared" si="30"/>
        <v>-3.7549113925277699E-3</v>
      </c>
      <c r="E924" s="32">
        <f t="shared" si="31"/>
        <v>-5.6076044069777991E-4</v>
      </c>
      <c r="F924" s="32"/>
    </row>
    <row r="925" spans="1:6">
      <c r="A925" s="40">
        <v>44561</v>
      </c>
      <c r="B925" s="38">
        <v>146.05000000000001</v>
      </c>
      <c r="C925" s="44">
        <v>17354.05</v>
      </c>
      <c r="D925" s="32">
        <f t="shared" si="30"/>
        <v>-1.0265184819280232E-3</v>
      </c>
      <c r="E925" s="32">
        <f t="shared" si="31"/>
        <v>8.686899930872365E-3</v>
      </c>
      <c r="F925" s="32"/>
    </row>
    <row r="926" spans="1:6">
      <c r="A926" s="40">
        <v>44564</v>
      </c>
      <c r="B926" s="38">
        <v>155.30000000000001</v>
      </c>
      <c r="C926" s="44">
        <v>17625.7</v>
      </c>
      <c r="D926" s="32">
        <f t="shared" si="30"/>
        <v>6.1409701320891401E-2</v>
      </c>
      <c r="E926" s="32">
        <f t="shared" si="31"/>
        <v>1.5532155674438485E-2</v>
      </c>
      <c r="F926" s="32"/>
    </row>
    <row r="927" spans="1:6">
      <c r="A927" s="40">
        <v>44565</v>
      </c>
      <c r="B927" s="38">
        <v>153</v>
      </c>
      <c r="C927" s="44">
        <v>17805.25</v>
      </c>
      <c r="D927" s="32">
        <f t="shared" si="30"/>
        <v>-1.4920808762205957E-2</v>
      </c>
      <c r="E927" s="32">
        <f t="shared" si="31"/>
        <v>1.0135293409169081E-2</v>
      </c>
      <c r="F927" s="32"/>
    </row>
    <row r="928" spans="1:6">
      <c r="A928" s="40">
        <v>44566</v>
      </c>
      <c r="B928" s="38">
        <v>153.69999999999999</v>
      </c>
      <c r="C928" s="44">
        <v>17925.25</v>
      </c>
      <c r="D928" s="32">
        <f t="shared" si="30"/>
        <v>4.5647291521146985E-3</v>
      </c>
      <c r="E928" s="32">
        <f t="shared" si="31"/>
        <v>6.7169757589339947E-3</v>
      </c>
      <c r="F928" s="32"/>
    </row>
    <row r="929" spans="1:6">
      <c r="A929" s="40">
        <v>44567</v>
      </c>
      <c r="B929" s="38">
        <v>154.65</v>
      </c>
      <c r="C929" s="44">
        <v>17745.900000000001</v>
      </c>
      <c r="D929" s="32">
        <f t="shared" si="30"/>
        <v>6.1618485865286314E-3</v>
      </c>
      <c r="E929" s="32">
        <f t="shared" si="31"/>
        <v>-1.0055830065243644E-2</v>
      </c>
      <c r="F929" s="32"/>
    </row>
    <row r="930" spans="1:6">
      <c r="A930" s="40">
        <v>44568</v>
      </c>
      <c r="B930" s="38">
        <v>156.94999999999999</v>
      </c>
      <c r="C930" s="44">
        <v>17812.7</v>
      </c>
      <c r="D930" s="32">
        <f t="shared" si="30"/>
        <v>1.4762784156883826E-2</v>
      </c>
      <c r="E930" s="32">
        <f t="shared" si="31"/>
        <v>3.7571827114337929E-3</v>
      </c>
      <c r="F930" s="32"/>
    </row>
    <row r="931" spans="1:6">
      <c r="A931" s="40">
        <v>44571</v>
      </c>
      <c r="B931" s="38">
        <v>160.69999999999999</v>
      </c>
      <c r="C931" s="44">
        <v>18003.3</v>
      </c>
      <c r="D931" s="32">
        <f t="shared" si="30"/>
        <v>2.3611989455504311E-2</v>
      </c>
      <c r="E931" s="32">
        <f t="shared" si="31"/>
        <v>1.064338838998579E-2</v>
      </c>
      <c r="F931" s="32"/>
    </row>
    <row r="932" spans="1:6">
      <c r="A932" s="40">
        <v>44572</v>
      </c>
      <c r="B932" s="38">
        <v>158.55000000000001</v>
      </c>
      <c r="C932" s="44">
        <v>18055.75</v>
      </c>
      <c r="D932" s="32">
        <f t="shared" si="30"/>
        <v>-1.3469271759110387E-2</v>
      </c>
      <c r="E932" s="32">
        <f t="shared" si="31"/>
        <v>2.9091191803581893E-3</v>
      </c>
      <c r="F932" s="32"/>
    </row>
    <row r="933" spans="1:6">
      <c r="A933" s="40">
        <v>44573</v>
      </c>
      <c r="B933" s="38">
        <v>159.35</v>
      </c>
      <c r="C933" s="44">
        <v>18212.349999999999</v>
      </c>
      <c r="D933" s="32">
        <f t="shared" si="30"/>
        <v>5.0330398789890174E-3</v>
      </c>
      <c r="E933" s="32">
        <f t="shared" si="31"/>
        <v>8.6357417794735106E-3</v>
      </c>
      <c r="F933" s="32"/>
    </row>
    <row r="934" spans="1:6">
      <c r="A934" s="40">
        <v>44574</v>
      </c>
      <c r="B934" s="38">
        <v>164.75</v>
      </c>
      <c r="C934" s="44">
        <v>18257.8</v>
      </c>
      <c r="D934" s="32">
        <f t="shared" si="30"/>
        <v>3.3326132519271155E-2</v>
      </c>
      <c r="E934" s="32">
        <f t="shared" si="31"/>
        <v>2.4924505947533245E-3</v>
      </c>
      <c r="F934" s="32"/>
    </row>
    <row r="935" spans="1:6">
      <c r="A935" s="40">
        <v>44575</v>
      </c>
      <c r="B935" s="38">
        <v>164.75</v>
      </c>
      <c r="C935" s="44">
        <v>18255.75</v>
      </c>
      <c r="D935" s="32">
        <f t="shared" si="30"/>
        <v>0</v>
      </c>
      <c r="E935" s="32">
        <f t="shared" si="31"/>
        <v>-1.1228708258463262E-4</v>
      </c>
      <c r="F935" s="32"/>
    </row>
    <row r="936" spans="1:6">
      <c r="A936" s="40">
        <v>44578</v>
      </c>
      <c r="B936" s="38">
        <v>163.69999999999999</v>
      </c>
      <c r="C936" s="44">
        <v>18308.099999999999</v>
      </c>
      <c r="D936" s="32">
        <f t="shared" si="30"/>
        <v>-6.3936890055274189E-3</v>
      </c>
      <c r="E936" s="32">
        <f t="shared" si="31"/>
        <v>2.8634859715560308E-3</v>
      </c>
      <c r="F936" s="32"/>
    </row>
    <row r="937" spans="1:6">
      <c r="A937" s="40">
        <v>44579</v>
      </c>
      <c r="B937" s="38">
        <v>160.80000000000001</v>
      </c>
      <c r="C937" s="44">
        <v>18113.05</v>
      </c>
      <c r="D937" s="32">
        <f t="shared" si="30"/>
        <v>-1.7874127632223104E-2</v>
      </c>
      <c r="E937" s="32">
        <f t="shared" si="31"/>
        <v>-1.0710911914286183E-2</v>
      </c>
      <c r="F937" s="32"/>
    </row>
    <row r="938" spans="1:6">
      <c r="A938" s="40">
        <v>44580</v>
      </c>
      <c r="B938" s="38">
        <v>163.9</v>
      </c>
      <c r="C938" s="44">
        <v>17938.400000000001</v>
      </c>
      <c r="D938" s="32">
        <f t="shared" si="30"/>
        <v>1.9095129004917905E-2</v>
      </c>
      <c r="E938" s="32">
        <f t="shared" si="31"/>
        <v>-9.6890064780822838E-3</v>
      </c>
      <c r="F938" s="32"/>
    </row>
    <row r="939" spans="1:6">
      <c r="A939" s="40">
        <v>44581</v>
      </c>
      <c r="B939" s="38">
        <v>165.05</v>
      </c>
      <c r="C939" s="44">
        <v>17757</v>
      </c>
      <c r="D939" s="32">
        <f t="shared" si="30"/>
        <v>6.9919725494180032E-3</v>
      </c>
      <c r="E939" s="32">
        <f t="shared" si="31"/>
        <v>-1.0163862100486327E-2</v>
      </c>
      <c r="F939" s="32"/>
    </row>
    <row r="940" spans="1:6">
      <c r="A940" s="40">
        <v>44582</v>
      </c>
      <c r="B940" s="38">
        <v>158.75</v>
      </c>
      <c r="C940" s="44">
        <v>17617.150000000001</v>
      </c>
      <c r="D940" s="32">
        <f t="shared" si="30"/>
        <v>-3.8917820526401012E-2</v>
      </c>
      <c r="E940" s="32">
        <f t="shared" si="31"/>
        <v>-7.9069449649056857E-3</v>
      </c>
      <c r="F940" s="32"/>
    </row>
    <row r="941" spans="1:6">
      <c r="A941" s="40">
        <v>44585</v>
      </c>
      <c r="B941" s="38">
        <v>156.30000000000001</v>
      </c>
      <c r="C941" s="44">
        <v>17149.099999999999</v>
      </c>
      <c r="D941" s="32">
        <f t="shared" si="30"/>
        <v>-1.5553400345370021E-2</v>
      </c>
      <c r="E941" s="32">
        <f t="shared" si="31"/>
        <v>-2.6927165310979384E-2</v>
      </c>
      <c r="F941" s="32"/>
    </row>
    <row r="942" spans="1:6">
      <c r="A942" s="40">
        <v>44586</v>
      </c>
      <c r="B942" s="38">
        <v>161.15</v>
      </c>
      <c r="C942" s="44">
        <v>17277.95</v>
      </c>
      <c r="D942" s="32">
        <f t="shared" si="30"/>
        <v>3.0558370834015799E-2</v>
      </c>
      <c r="E942" s="32">
        <f t="shared" si="31"/>
        <v>7.4854279782373646E-3</v>
      </c>
      <c r="F942" s="32"/>
    </row>
    <row r="943" spans="1:6">
      <c r="A943" s="40">
        <v>44588</v>
      </c>
      <c r="B943" s="38">
        <v>160.55000000000001</v>
      </c>
      <c r="C943" s="44">
        <v>17110.150000000001</v>
      </c>
      <c r="D943" s="32">
        <f t="shared" si="30"/>
        <v>-3.7301877259238317E-3</v>
      </c>
      <c r="E943" s="32">
        <f t="shared" si="31"/>
        <v>-9.7592674103367961E-3</v>
      </c>
      <c r="F943" s="32"/>
    </row>
    <row r="944" spans="1:6">
      <c r="A944" s="40">
        <v>44589</v>
      </c>
      <c r="B944" s="38">
        <v>161.65</v>
      </c>
      <c r="C944" s="44">
        <v>17101.95</v>
      </c>
      <c r="D944" s="32">
        <f t="shared" si="30"/>
        <v>6.8280836359190114E-3</v>
      </c>
      <c r="E944" s="32">
        <f t="shared" si="31"/>
        <v>-4.7936257388604811E-4</v>
      </c>
      <c r="F944" s="32"/>
    </row>
    <row r="945" spans="1:6">
      <c r="A945" s="40">
        <v>44592</v>
      </c>
      <c r="B945" s="38">
        <v>159.80000000000001</v>
      </c>
      <c r="C945" s="44">
        <v>17339.849999999999</v>
      </c>
      <c r="D945" s="32">
        <f t="shared" si="30"/>
        <v>-1.1510470839267749E-2</v>
      </c>
      <c r="E945" s="32">
        <f t="shared" si="31"/>
        <v>1.3814828701121379E-2</v>
      </c>
      <c r="F945" s="32"/>
    </row>
    <row r="946" spans="1:6">
      <c r="A946" s="40">
        <v>44593</v>
      </c>
      <c r="B946" s="38">
        <v>163.05000000000001</v>
      </c>
      <c r="C946" s="44">
        <v>17576.849999999999</v>
      </c>
      <c r="D946" s="32">
        <f t="shared" si="30"/>
        <v>2.0133868903153898E-2</v>
      </c>
      <c r="E946" s="32">
        <f t="shared" si="31"/>
        <v>1.3575374518897244E-2</v>
      </c>
      <c r="F946" s="32"/>
    </row>
    <row r="947" spans="1:6">
      <c r="A947" s="40">
        <v>44594</v>
      </c>
      <c r="B947" s="38">
        <v>163.85</v>
      </c>
      <c r="C947" s="44">
        <v>17780</v>
      </c>
      <c r="D947" s="32">
        <f t="shared" si="30"/>
        <v>4.8944729094954143E-3</v>
      </c>
      <c r="E947" s="32">
        <f t="shared" si="31"/>
        <v>1.1491534770912802E-2</v>
      </c>
      <c r="F947" s="32"/>
    </row>
    <row r="948" spans="1:6">
      <c r="A948" s="40">
        <v>44595</v>
      </c>
      <c r="B948" s="38">
        <v>161.30000000000001</v>
      </c>
      <c r="C948" s="44">
        <v>17560.2</v>
      </c>
      <c r="D948" s="32">
        <f t="shared" si="30"/>
        <v>-1.5685390013660299E-2</v>
      </c>
      <c r="E948" s="32">
        <f t="shared" si="31"/>
        <v>-1.2439252422007897E-2</v>
      </c>
      <c r="F948" s="32"/>
    </row>
    <row r="949" spans="1:6">
      <c r="A949" s="40">
        <v>44596</v>
      </c>
      <c r="B949" s="38">
        <v>160.4</v>
      </c>
      <c r="C949" s="44">
        <v>17516.3</v>
      </c>
      <c r="D949" s="32">
        <f t="shared" si="30"/>
        <v>-5.5952896987490558E-3</v>
      </c>
      <c r="E949" s="32">
        <f t="shared" si="31"/>
        <v>-2.5031016732770949E-3</v>
      </c>
      <c r="F949" s="32"/>
    </row>
    <row r="950" spans="1:6">
      <c r="A950" s="40">
        <v>44599</v>
      </c>
      <c r="B950" s="38">
        <v>160.94999999999999</v>
      </c>
      <c r="C950" s="44">
        <v>17213.599999999999</v>
      </c>
      <c r="D950" s="32">
        <f t="shared" si="30"/>
        <v>3.4230623124029882E-3</v>
      </c>
      <c r="E950" s="32">
        <f t="shared" si="31"/>
        <v>-1.7432106933369305E-2</v>
      </c>
      <c r="F950" s="32"/>
    </row>
    <row r="951" spans="1:6">
      <c r="A951" s="40">
        <v>44600</v>
      </c>
      <c r="B951" s="38">
        <v>159.94999999999999</v>
      </c>
      <c r="C951" s="44">
        <v>17266.75</v>
      </c>
      <c r="D951" s="32">
        <f t="shared" si="30"/>
        <v>-6.2324913492901876E-3</v>
      </c>
      <c r="E951" s="32">
        <f t="shared" si="31"/>
        <v>3.0829177834033228E-3</v>
      </c>
      <c r="F951" s="32"/>
    </row>
    <row r="952" spans="1:6">
      <c r="A952" s="40">
        <v>44601</v>
      </c>
      <c r="B952" s="38">
        <v>168.6</v>
      </c>
      <c r="C952" s="44">
        <v>17463.8</v>
      </c>
      <c r="D952" s="32">
        <f t="shared" si="30"/>
        <v>5.2667779172228049E-2</v>
      </c>
      <c r="E952" s="32">
        <f t="shared" si="31"/>
        <v>1.1347480211462859E-2</v>
      </c>
      <c r="F952" s="32"/>
    </row>
    <row r="953" spans="1:6">
      <c r="A953" s="40">
        <v>44602</v>
      </c>
      <c r="B953" s="38">
        <v>168.05</v>
      </c>
      <c r="C953" s="44">
        <v>17605.849999999999</v>
      </c>
      <c r="D953" s="32">
        <f t="shared" si="30"/>
        <v>-3.2674913966403187E-3</v>
      </c>
      <c r="E953" s="32">
        <f t="shared" si="31"/>
        <v>8.1010661276622389E-3</v>
      </c>
      <c r="F953" s="32"/>
    </row>
    <row r="954" spans="1:6">
      <c r="A954" s="40">
        <v>44603</v>
      </c>
      <c r="B954" s="38">
        <v>166.5</v>
      </c>
      <c r="C954" s="44">
        <v>17374.75</v>
      </c>
      <c r="D954" s="32">
        <f t="shared" si="30"/>
        <v>-9.2662447506162253E-3</v>
      </c>
      <c r="E954" s="32">
        <f t="shared" si="31"/>
        <v>-1.3213230321500876E-2</v>
      </c>
      <c r="F954" s="32"/>
    </row>
    <row r="955" spans="1:6">
      <c r="A955" s="40">
        <v>44606</v>
      </c>
      <c r="B955" s="38">
        <v>161.65</v>
      </c>
      <c r="C955" s="44">
        <v>16842.8</v>
      </c>
      <c r="D955" s="32">
        <f t="shared" si="30"/>
        <v>-2.9561805249056428E-2</v>
      </c>
      <c r="E955" s="32">
        <f t="shared" si="31"/>
        <v>-3.1094737081558063E-2</v>
      </c>
      <c r="F955" s="32"/>
    </row>
    <row r="956" spans="1:6">
      <c r="A956" s="40">
        <v>44607</v>
      </c>
      <c r="B956" s="38">
        <v>163.65</v>
      </c>
      <c r="C956" s="44">
        <v>17352.45</v>
      </c>
      <c r="D956" s="32">
        <f t="shared" si="30"/>
        <v>1.2296496775747536E-2</v>
      </c>
      <c r="E956" s="32">
        <f t="shared" si="31"/>
        <v>2.9810441021687707E-2</v>
      </c>
      <c r="F956" s="32"/>
    </row>
    <row r="957" spans="1:6">
      <c r="A957" s="40">
        <v>44608</v>
      </c>
      <c r="B957" s="38">
        <v>163.85</v>
      </c>
      <c r="C957" s="44">
        <v>17322.2</v>
      </c>
      <c r="D957" s="32">
        <f t="shared" si="30"/>
        <v>1.2213741976339297E-3</v>
      </c>
      <c r="E957" s="32">
        <f t="shared" si="31"/>
        <v>-1.7447909452098886E-3</v>
      </c>
      <c r="F957" s="32"/>
    </row>
    <row r="958" spans="1:6">
      <c r="A958" s="40">
        <v>44609</v>
      </c>
      <c r="B958" s="38">
        <v>163.05000000000001</v>
      </c>
      <c r="C958" s="44">
        <v>17304.599999999999</v>
      </c>
      <c r="D958" s="32">
        <f t="shared" si="30"/>
        <v>-4.8944729094953492E-3</v>
      </c>
      <c r="E958" s="32">
        <f t="shared" si="31"/>
        <v>-1.0165537396252585E-3</v>
      </c>
      <c r="F958" s="32"/>
    </row>
    <row r="959" spans="1:6">
      <c r="A959" s="40">
        <v>44610</v>
      </c>
      <c r="B959" s="38">
        <v>167.3</v>
      </c>
      <c r="C959" s="44">
        <v>17276.3</v>
      </c>
      <c r="D959" s="32">
        <f t="shared" si="30"/>
        <v>2.5731705757450131E-2</v>
      </c>
      <c r="E959" s="32">
        <f t="shared" si="31"/>
        <v>-1.6367420349265715E-3</v>
      </c>
      <c r="F959" s="32"/>
    </row>
    <row r="960" spans="1:6">
      <c r="A960" s="40">
        <v>44613</v>
      </c>
      <c r="B960" s="38">
        <v>161.19999999999999</v>
      </c>
      <c r="C960" s="44">
        <v>17206.650000000001</v>
      </c>
      <c r="D960" s="32">
        <f t="shared" si="30"/>
        <v>-3.714277792025051E-2</v>
      </c>
      <c r="E960" s="32">
        <f t="shared" si="31"/>
        <v>-4.0396830734258891E-3</v>
      </c>
      <c r="F960" s="32"/>
    </row>
    <row r="961" spans="1:6">
      <c r="A961" s="40">
        <v>44614</v>
      </c>
      <c r="B961" s="38">
        <v>159.9</v>
      </c>
      <c r="C961" s="44">
        <v>17092.2</v>
      </c>
      <c r="D961" s="32">
        <f t="shared" si="30"/>
        <v>-8.0972102326192508E-3</v>
      </c>
      <c r="E961" s="32">
        <f t="shared" si="31"/>
        <v>-6.6737179109929989E-3</v>
      </c>
      <c r="F961" s="32"/>
    </row>
    <row r="962" spans="1:6">
      <c r="A962" s="40">
        <v>44615</v>
      </c>
      <c r="B962" s="38">
        <v>158.5</v>
      </c>
      <c r="C962" s="44">
        <v>17063.25</v>
      </c>
      <c r="D962" s="32">
        <f t="shared" si="30"/>
        <v>-8.7940265225732294E-3</v>
      </c>
      <c r="E962" s="32">
        <f t="shared" si="31"/>
        <v>-1.6951910709848976E-3</v>
      </c>
      <c r="F962" s="32"/>
    </row>
    <row r="963" spans="1:6">
      <c r="A963" s="40">
        <v>44616</v>
      </c>
      <c r="B963" s="38">
        <v>150</v>
      </c>
      <c r="C963" s="44">
        <v>16247.95</v>
      </c>
      <c r="D963" s="32">
        <f t="shared" si="30"/>
        <v>-5.5119299221079554E-2</v>
      </c>
      <c r="E963" s="32">
        <f t="shared" si="31"/>
        <v>-4.8960281051569063E-2</v>
      </c>
      <c r="F963" s="32"/>
    </row>
    <row r="964" spans="1:6">
      <c r="A964" s="40">
        <v>44617</v>
      </c>
      <c r="B964" s="38">
        <v>163.44999999999999</v>
      </c>
      <c r="C964" s="44">
        <v>16658.400000000001</v>
      </c>
      <c r="D964" s="32">
        <f t="shared" ref="D964:D1027" si="32">LN(B964/B963)</f>
        <v>8.5871839073963771E-2</v>
      </c>
      <c r="E964" s="32">
        <f t="shared" ref="E964:E1027" si="33">LN(C964/C963)</f>
        <v>2.4947846739819746E-2</v>
      </c>
      <c r="F964" s="32"/>
    </row>
    <row r="965" spans="1:6">
      <c r="A965" s="40">
        <v>44620</v>
      </c>
      <c r="B965" s="38">
        <v>169.55</v>
      </c>
      <c r="C965" s="44">
        <v>16793.900000000001</v>
      </c>
      <c r="D965" s="32">
        <f t="shared" si="32"/>
        <v>3.6640735401428204E-2</v>
      </c>
      <c r="E965" s="32">
        <f t="shared" si="33"/>
        <v>8.101131524734604E-3</v>
      </c>
      <c r="F965" s="32"/>
    </row>
    <row r="966" spans="1:6">
      <c r="A966" s="40">
        <v>44622</v>
      </c>
      <c r="B966" s="38">
        <v>184.8</v>
      </c>
      <c r="C966" s="44">
        <v>16605.95</v>
      </c>
      <c r="D966" s="32">
        <f t="shared" si="32"/>
        <v>8.6126290635936228E-2</v>
      </c>
      <c r="E966" s="32">
        <f t="shared" si="33"/>
        <v>-1.1254660360669237E-2</v>
      </c>
      <c r="F966" s="32"/>
    </row>
    <row r="967" spans="1:6">
      <c r="A967" s="40">
        <v>44623</v>
      </c>
      <c r="B967" s="38">
        <v>188.95</v>
      </c>
      <c r="C967" s="44">
        <v>16498.05</v>
      </c>
      <c r="D967" s="32">
        <f t="shared" si="32"/>
        <v>2.2208270587914129E-2</v>
      </c>
      <c r="E967" s="32">
        <f t="shared" si="33"/>
        <v>-6.5188727710802086E-3</v>
      </c>
      <c r="F967" s="32"/>
    </row>
    <row r="968" spans="1:6">
      <c r="A968" s="40">
        <v>44624</v>
      </c>
      <c r="B968" s="38">
        <v>181</v>
      </c>
      <c r="C968" s="44">
        <v>16245.35</v>
      </c>
      <c r="D968" s="32">
        <f t="shared" si="32"/>
        <v>-4.2985398529672147E-2</v>
      </c>
      <c r="E968" s="32">
        <f t="shared" si="33"/>
        <v>-1.5435478124563093E-2</v>
      </c>
      <c r="F968" s="32"/>
    </row>
    <row r="969" spans="1:6">
      <c r="A969" s="40">
        <v>44627</v>
      </c>
      <c r="B969" s="38">
        <v>188.7</v>
      </c>
      <c r="C969" s="44">
        <v>15863.15</v>
      </c>
      <c r="D969" s="32">
        <f t="shared" si="32"/>
        <v>4.1661421108678758E-2</v>
      </c>
      <c r="E969" s="32">
        <f t="shared" si="33"/>
        <v>-2.3807904631442889E-2</v>
      </c>
      <c r="F969" s="32"/>
    </row>
    <row r="970" spans="1:6">
      <c r="A970" s="40">
        <v>44628</v>
      </c>
      <c r="B970" s="38">
        <v>189.15</v>
      </c>
      <c r="C970" s="44">
        <v>16013.45</v>
      </c>
      <c r="D970" s="32">
        <f t="shared" si="32"/>
        <v>2.3818987045338951E-3</v>
      </c>
      <c r="E970" s="32">
        <f t="shared" si="33"/>
        <v>9.4301847641446827E-3</v>
      </c>
      <c r="F970" s="32"/>
    </row>
    <row r="971" spans="1:6">
      <c r="A971" s="40">
        <v>44629</v>
      </c>
      <c r="B971" s="38">
        <v>186.65</v>
      </c>
      <c r="C971" s="44">
        <v>16345.35</v>
      </c>
      <c r="D971" s="32">
        <f t="shared" si="32"/>
        <v>-1.3305145718445361E-2</v>
      </c>
      <c r="E971" s="32">
        <f t="shared" si="33"/>
        <v>2.0514459110673795E-2</v>
      </c>
      <c r="F971" s="32"/>
    </row>
    <row r="972" spans="1:6">
      <c r="A972" s="40">
        <v>44630</v>
      </c>
      <c r="B972" s="38">
        <v>178.95</v>
      </c>
      <c r="C972" s="44">
        <v>16594.900000000001</v>
      </c>
      <c r="D972" s="32">
        <f t="shared" si="32"/>
        <v>-4.2128768148558156E-2</v>
      </c>
      <c r="E972" s="32">
        <f t="shared" si="33"/>
        <v>1.5151966019218735E-2</v>
      </c>
      <c r="F972" s="32"/>
    </row>
    <row r="973" spans="1:6">
      <c r="A973" s="40">
        <v>44631</v>
      </c>
      <c r="B973" s="38">
        <v>181.75</v>
      </c>
      <c r="C973" s="44">
        <v>16630.45</v>
      </c>
      <c r="D973" s="32">
        <f t="shared" si="32"/>
        <v>1.5525679201593997E-2</v>
      </c>
      <c r="E973" s="32">
        <f t="shared" si="33"/>
        <v>2.1399331273389121E-3</v>
      </c>
      <c r="F973" s="32"/>
    </row>
    <row r="974" spans="1:6">
      <c r="A974" s="40">
        <v>44634</v>
      </c>
      <c r="B974" s="38">
        <v>180.35</v>
      </c>
      <c r="C974" s="44">
        <v>16871.3</v>
      </c>
      <c r="D974" s="32">
        <f t="shared" si="32"/>
        <v>-7.7327090640808109E-3</v>
      </c>
      <c r="E974" s="32">
        <f t="shared" si="33"/>
        <v>1.4378601088806696E-2</v>
      </c>
      <c r="F974" s="32"/>
    </row>
    <row r="975" spans="1:6">
      <c r="A975" s="40">
        <v>44635</v>
      </c>
      <c r="B975" s="38">
        <v>172.9</v>
      </c>
      <c r="C975" s="44">
        <v>16663</v>
      </c>
      <c r="D975" s="32">
        <f t="shared" si="32"/>
        <v>-4.2186014660303098E-2</v>
      </c>
      <c r="E975" s="32">
        <f t="shared" si="33"/>
        <v>-1.2423260902022252E-2</v>
      </c>
      <c r="F975" s="32"/>
    </row>
    <row r="976" spans="1:6">
      <c r="A976" s="40">
        <v>44636</v>
      </c>
      <c r="B976" s="38">
        <v>176.9</v>
      </c>
      <c r="C976" s="44">
        <v>16975.349999999999</v>
      </c>
      <c r="D976" s="32">
        <f t="shared" si="32"/>
        <v>2.287120847649474E-2</v>
      </c>
      <c r="E976" s="32">
        <f t="shared" si="33"/>
        <v>1.8571599232414908E-2</v>
      </c>
      <c r="F976" s="32"/>
    </row>
    <row r="977" spans="1:6">
      <c r="A977" s="40">
        <v>44637</v>
      </c>
      <c r="B977" s="38">
        <v>176.55</v>
      </c>
      <c r="C977" s="44">
        <v>17287.05</v>
      </c>
      <c r="D977" s="32">
        <f t="shared" si="32"/>
        <v>-1.9804787913441403E-3</v>
      </c>
      <c r="E977" s="32">
        <f t="shared" si="33"/>
        <v>1.8195374494415762E-2</v>
      </c>
      <c r="F977" s="32"/>
    </row>
    <row r="978" spans="1:6">
      <c r="A978" s="40">
        <v>44641</v>
      </c>
      <c r="B978" s="38">
        <v>182.3</v>
      </c>
      <c r="C978" s="44">
        <v>17117.599999999999</v>
      </c>
      <c r="D978" s="32">
        <f t="shared" si="32"/>
        <v>3.2049559310221992E-2</v>
      </c>
      <c r="E978" s="32">
        <f t="shared" si="33"/>
        <v>-9.850492312713139E-3</v>
      </c>
      <c r="F978" s="32"/>
    </row>
    <row r="979" spans="1:6">
      <c r="A979" s="40">
        <v>44642</v>
      </c>
      <c r="B979" s="38">
        <v>183.35</v>
      </c>
      <c r="C979" s="44">
        <v>17315.5</v>
      </c>
      <c r="D979" s="32">
        <f t="shared" si="32"/>
        <v>5.7432128327175773E-3</v>
      </c>
      <c r="E979" s="32">
        <f t="shared" si="33"/>
        <v>1.1494880163363386E-2</v>
      </c>
      <c r="F979" s="32"/>
    </row>
    <row r="980" spans="1:6">
      <c r="A980" s="40">
        <v>44643</v>
      </c>
      <c r="B980" s="38">
        <v>183.05</v>
      </c>
      <c r="C980" s="44">
        <v>17245.650000000001</v>
      </c>
      <c r="D980" s="32">
        <f t="shared" si="32"/>
        <v>-1.6375549510897649E-3</v>
      </c>
      <c r="E980" s="32">
        <f t="shared" si="33"/>
        <v>-4.0421163708296457E-3</v>
      </c>
      <c r="F980" s="32"/>
    </row>
    <row r="981" spans="1:6">
      <c r="A981" s="40">
        <v>44644</v>
      </c>
      <c r="B981" s="38">
        <v>187.4</v>
      </c>
      <c r="C981" s="44">
        <v>17222.75</v>
      </c>
      <c r="D981" s="32">
        <f t="shared" si="32"/>
        <v>2.3486030238076581E-2</v>
      </c>
      <c r="E981" s="32">
        <f t="shared" si="33"/>
        <v>-1.3287534883735959E-3</v>
      </c>
      <c r="F981" s="32"/>
    </row>
    <row r="982" spans="1:6">
      <c r="A982" s="40">
        <v>44645</v>
      </c>
      <c r="B982" s="38">
        <v>186.1</v>
      </c>
      <c r="C982" s="44">
        <v>17153</v>
      </c>
      <c r="D982" s="32">
        <f t="shared" si="32"/>
        <v>-6.9612061561168132E-3</v>
      </c>
      <c r="E982" s="32">
        <f t="shared" si="33"/>
        <v>-4.0580988470762082E-3</v>
      </c>
      <c r="F982" s="32"/>
    </row>
    <row r="983" spans="1:6">
      <c r="A983" s="40">
        <v>44648</v>
      </c>
      <c r="B983" s="38">
        <v>191.25</v>
      </c>
      <c r="C983" s="44">
        <v>17222</v>
      </c>
      <c r="D983" s="32">
        <f t="shared" si="32"/>
        <v>2.729730905844022E-2</v>
      </c>
      <c r="E983" s="32">
        <f t="shared" si="33"/>
        <v>4.0145508462854406E-3</v>
      </c>
      <c r="F983" s="32"/>
    </row>
    <row r="984" spans="1:6">
      <c r="A984" s="40">
        <v>44649</v>
      </c>
      <c r="B984" s="38">
        <v>186</v>
      </c>
      <c r="C984" s="44">
        <v>17325.3</v>
      </c>
      <c r="D984" s="32">
        <f t="shared" si="32"/>
        <v>-2.7834798993443988E-2</v>
      </c>
      <c r="E984" s="32">
        <f t="shared" si="33"/>
        <v>5.9802246693889541E-3</v>
      </c>
      <c r="F984" s="32"/>
    </row>
    <row r="985" spans="1:6">
      <c r="A985" s="40">
        <v>44650</v>
      </c>
      <c r="B985" s="38">
        <v>182.9</v>
      </c>
      <c r="C985" s="44">
        <v>17498.25</v>
      </c>
      <c r="D985" s="32">
        <f t="shared" si="32"/>
        <v>-1.6807118316381174E-2</v>
      </c>
      <c r="E985" s="32">
        <f t="shared" si="33"/>
        <v>9.9330149857725092E-3</v>
      </c>
      <c r="F985" s="32"/>
    </row>
    <row r="986" spans="1:6">
      <c r="A986" s="40">
        <v>44651</v>
      </c>
      <c r="B986" s="38">
        <v>183.05</v>
      </c>
      <c r="C986" s="44">
        <v>17464.75</v>
      </c>
      <c r="D986" s="32">
        <f t="shared" si="32"/>
        <v>8.1978416942516915E-4</v>
      </c>
      <c r="E986" s="32">
        <f t="shared" si="33"/>
        <v>-1.916312115762529E-3</v>
      </c>
      <c r="F986" s="32"/>
    </row>
    <row r="987" spans="1:6">
      <c r="A987" s="40">
        <v>44652</v>
      </c>
      <c r="B987" s="38">
        <v>186.15</v>
      </c>
      <c r="C987" s="44">
        <v>17670.45</v>
      </c>
      <c r="D987" s="32">
        <f t="shared" si="32"/>
        <v>1.6793460752480702E-2</v>
      </c>
      <c r="E987" s="32">
        <f t="shared" si="33"/>
        <v>1.1709189086995933E-2</v>
      </c>
      <c r="F987" s="32"/>
    </row>
    <row r="988" spans="1:6">
      <c r="A988" s="40">
        <v>44655</v>
      </c>
      <c r="B988" s="38">
        <v>187.75</v>
      </c>
      <c r="C988" s="44">
        <v>18053.400000000001</v>
      </c>
      <c r="D988" s="32">
        <f t="shared" si="32"/>
        <v>8.5584903255181786E-3</v>
      </c>
      <c r="E988" s="32">
        <f t="shared" si="33"/>
        <v>2.144027979090949E-2</v>
      </c>
      <c r="F988" s="32"/>
    </row>
    <row r="989" spans="1:6">
      <c r="A989" s="40">
        <v>44656</v>
      </c>
      <c r="B989" s="38">
        <v>187.9</v>
      </c>
      <c r="C989" s="44">
        <v>17957.400000000001</v>
      </c>
      <c r="D989" s="32">
        <f t="shared" si="32"/>
        <v>7.9861577517560548E-4</v>
      </c>
      <c r="E989" s="32">
        <f t="shared" si="33"/>
        <v>-5.3317464438475612E-3</v>
      </c>
      <c r="F989" s="32"/>
    </row>
    <row r="990" spans="1:6">
      <c r="A990" s="40">
        <v>44657</v>
      </c>
      <c r="B990" s="38">
        <v>193.85</v>
      </c>
      <c r="C990" s="44">
        <v>17807.650000000001</v>
      </c>
      <c r="D990" s="32">
        <f t="shared" si="32"/>
        <v>3.1174757697518502E-2</v>
      </c>
      <c r="E990" s="32">
        <f t="shared" si="33"/>
        <v>-8.3741459954355391E-3</v>
      </c>
      <c r="F990" s="32"/>
    </row>
    <row r="991" spans="1:6">
      <c r="A991" s="40">
        <v>44658</v>
      </c>
      <c r="B991" s="38">
        <v>190.75</v>
      </c>
      <c r="C991" s="44">
        <v>17639.55</v>
      </c>
      <c r="D991" s="32">
        <f t="shared" si="32"/>
        <v>-1.6120993952371664E-2</v>
      </c>
      <c r="E991" s="32">
        <f t="shared" si="33"/>
        <v>-9.4846002028219235E-3</v>
      </c>
      <c r="F991" s="32"/>
    </row>
    <row r="992" spans="1:6">
      <c r="A992" s="40">
        <v>44659</v>
      </c>
      <c r="B992" s="38">
        <v>194.55</v>
      </c>
      <c r="C992" s="44">
        <v>17784.349999999999</v>
      </c>
      <c r="D992" s="32">
        <f t="shared" si="32"/>
        <v>1.9725529265996286E-2</v>
      </c>
      <c r="E992" s="32">
        <f t="shared" si="33"/>
        <v>8.1753170308477494E-3</v>
      </c>
      <c r="F992" s="32"/>
    </row>
    <row r="993" spans="1:6">
      <c r="A993" s="40">
        <v>44662</v>
      </c>
      <c r="B993" s="38">
        <v>196.4</v>
      </c>
      <c r="C993" s="44">
        <v>17674.95</v>
      </c>
      <c r="D993" s="32">
        <f t="shared" si="32"/>
        <v>9.4641964898030083E-3</v>
      </c>
      <c r="E993" s="32">
        <f t="shared" si="33"/>
        <v>-6.1704741556992595E-3</v>
      </c>
      <c r="F993" s="32"/>
    </row>
    <row r="994" spans="1:6">
      <c r="A994" s="40">
        <v>44663</v>
      </c>
      <c r="B994" s="38">
        <v>186</v>
      </c>
      <c r="C994" s="44">
        <v>17530.3</v>
      </c>
      <c r="D994" s="32">
        <f t="shared" si="32"/>
        <v>-5.4406722207164332E-2</v>
      </c>
      <c r="E994" s="32">
        <f t="shared" si="33"/>
        <v>-8.217570617932296E-3</v>
      </c>
      <c r="F994" s="32"/>
    </row>
    <row r="995" spans="1:6">
      <c r="A995" s="40">
        <v>44664</v>
      </c>
      <c r="B995" s="38">
        <v>186.6</v>
      </c>
      <c r="C995" s="44">
        <v>17475.650000000001</v>
      </c>
      <c r="D995" s="32">
        <f t="shared" si="32"/>
        <v>3.2206147000421572E-3</v>
      </c>
      <c r="E995" s="32">
        <f t="shared" si="33"/>
        <v>-3.1223288839913239E-3</v>
      </c>
      <c r="F995" s="32"/>
    </row>
    <row r="996" spans="1:6">
      <c r="A996" s="40">
        <v>44669</v>
      </c>
      <c r="B996" s="38">
        <v>189.45</v>
      </c>
      <c r="C996" s="44">
        <v>17173.650000000001</v>
      </c>
      <c r="D996" s="32">
        <f t="shared" si="32"/>
        <v>1.5157849051366259E-2</v>
      </c>
      <c r="E996" s="32">
        <f t="shared" si="33"/>
        <v>-1.7432251023419793E-2</v>
      </c>
      <c r="F996" s="32"/>
    </row>
    <row r="997" spans="1:6">
      <c r="A997" s="40">
        <v>44670</v>
      </c>
      <c r="B997" s="38">
        <v>197.75</v>
      </c>
      <c r="C997" s="44">
        <v>16958.650000000001</v>
      </c>
      <c r="D997" s="32">
        <f t="shared" si="32"/>
        <v>4.2878469183153564E-2</v>
      </c>
      <c r="E997" s="32">
        <f t="shared" si="33"/>
        <v>-1.2598204259997624E-2</v>
      </c>
      <c r="F997" s="32"/>
    </row>
    <row r="998" spans="1:6">
      <c r="A998" s="40">
        <v>44671</v>
      </c>
      <c r="B998" s="38">
        <v>199.1</v>
      </c>
      <c r="C998" s="44">
        <v>17136.55</v>
      </c>
      <c r="D998" s="32">
        <f t="shared" si="32"/>
        <v>6.803604422387287E-3</v>
      </c>
      <c r="E998" s="32">
        <f t="shared" si="33"/>
        <v>1.0435581223143465E-2</v>
      </c>
      <c r="F998" s="32"/>
    </row>
    <row r="999" spans="1:6">
      <c r="A999" s="40">
        <v>44672</v>
      </c>
      <c r="B999" s="38">
        <v>206.9</v>
      </c>
      <c r="C999" s="44">
        <v>17392.599999999999</v>
      </c>
      <c r="D999" s="32">
        <f t="shared" si="32"/>
        <v>3.8428373681346779E-2</v>
      </c>
      <c r="E999" s="32">
        <f t="shared" si="33"/>
        <v>1.4831219041721086E-2</v>
      </c>
      <c r="F999" s="32"/>
    </row>
    <row r="1000" spans="1:6">
      <c r="A1000" s="40">
        <v>44673</v>
      </c>
      <c r="B1000" s="38">
        <v>202.15</v>
      </c>
      <c r="C1000" s="44">
        <v>17171.95</v>
      </c>
      <c r="D1000" s="32">
        <f t="shared" si="32"/>
        <v>-2.3225588664717443E-2</v>
      </c>
      <c r="E1000" s="32">
        <f t="shared" si="33"/>
        <v>-1.2767589762518079E-2</v>
      </c>
      <c r="F1000" s="32"/>
    </row>
    <row r="1001" spans="1:6">
      <c r="A1001" s="40">
        <v>44676</v>
      </c>
      <c r="B1001" s="38">
        <v>188.45</v>
      </c>
      <c r="C1001" s="44">
        <v>16953.95</v>
      </c>
      <c r="D1001" s="32">
        <f t="shared" si="32"/>
        <v>-7.0177276373635494E-2</v>
      </c>
      <c r="E1001" s="32">
        <f t="shared" si="33"/>
        <v>-1.2776393616003143E-2</v>
      </c>
      <c r="F1001" s="32"/>
    </row>
    <row r="1002" spans="1:6">
      <c r="A1002" s="40">
        <v>44677</v>
      </c>
      <c r="B1002" s="38">
        <v>191.4</v>
      </c>
      <c r="C1002" s="44">
        <v>17200.8</v>
      </c>
      <c r="D1002" s="32">
        <f t="shared" si="32"/>
        <v>1.5532759305709581E-2</v>
      </c>
      <c r="E1002" s="32">
        <f t="shared" si="33"/>
        <v>1.4455049340358107E-2</v>
      </c>
      <c r="F1002" s="32"/>
    </row>
    <row r="1003" spans="1:6">
      <c r="A1003" s="40">
        <v>44678</v>
      </c>
      <c r="B1003" s="38">
        <v>187.5</v>
      </c>
      <c r="C1003" s="44">
        <v>17038.400000000001</v>
      </c>
      <c r="D1003" s="32">
        <f t="shared" si="32"/>
        <v>-2.0586633608388433E-2</v>
      </c>
      <c r="E1003" s="32">
        <f t="shared" si="33"/>
        <v>-9.4862740866997596E-3</v>
      </c>
      <c r="F1003" s="32"/>
    </row>
    <row r="1004" spans="1:6">
      <c r="A1004" s="40">
        <v>44679</v>
      </c>
      <c r="B1004" s="38">
        <v>190.25</v>
      </c>
      <c r="C1004" s="44">
        <v>17245.05</v>
      </c>
      <c r="D1004" s="32">
        <f t="shared" si="32"/>
        <v>1.4560151331329652E-2</v>
      </c>
      <c r="E1004" s="32">
        <f t="shared" si="33"/>
        <v>1.2055525496746364E-2</v>
      </c>
      <c r="F1004" s="32"/>
    </row>
    <row r="1005" spans="1:6">
      <c r="A1005" s="40">
        <v>44680</v>
      </c>
      <c r="B1005" s="38">
        <v>182.85</v>
      </c>
      <c r="C1005" s="44">
        <v>17102.55</v>
      </c>
      <c r="D1005" s="32">
        <f t="shared" si="32"/>
        <v>-3.9672852146405049E-2</v>
      </c>
      <c r="E1005" s="32">
        <f t="shared" si="33"/>
        <v>-8.297570577797668E-3</v>
      </c>
      <c r="F1005" s="32"/>
    </row>
    <row r="1006" spans="1:6">
      <c r="A1006" s="40">
        <v>44683</v>
      </c>
      <c r="B1006" s="38">
        <v>187.65</v>
      </c>
      <c r="C1006" s="44">
        <v>17069.099999999999</v>
      </c>
      <c r="D1006" s="32">
        <f t="shared" si="32"/>
        <v>2.5912380985639649E-2</v>
      </c>
      <c r="E1006" s="32">
        <f t="shared" si="33"/>
        <v>-1.957763858873641E-3</v>
      </c>
      <c r="F1006" s="32"/>
    </row>
    <row r="1007" spans="1:6">
      <c r="A1007" s="40">
        <v>44685</v>
      </c>
      <c r="B1007" s="38">
        <v>187.35</v>
      </c>
      <c r="C1007" s="44">
        <v>16677.599999999999</v>
      </c>
      <c r="D1007" s="32">
        <f t="shared" si="32"/>
        <v>-1.6000003413334915E-3</v>
      </c>
      <c r="E1007" s="32">
        <f t="shared" si="33"/>
        <v>-2.3203309652967317E-2</v>
      </c>
      <c r="F1007" s="32"/>
    </row>
    <row r="1008" spans="1:6">
      <c r="A1008" s="40">
        <v>44686</v>
      </c>
      <c r="B1008" s="38">
        <v>185.85</v>
      </c>
      <c r="C1008" s="44">
        <v>16682.650000000001</v>
      </c>
      <c r="D1008" s="32">
        <f t="shared" si="32"/>
        <v>-8.0386284964351733E-3</v>
      </c>
      <c r="E1008" s="32">
        <f t="shared" si="33"/>
        <v>3.0275552722641301E-4</v>
      </c>
      <c r="F1008" s="32"/>
    </row>
    <row r="1009" spans="1:6">
      <c r="A1009" s="40">
        <v>44687</v>
      </c>
      <c r="B1009" s="38">
        <v>187.4</v>
      </c>
      <c r="C1009" s="44">
        <v>16411.25</v>
      </c>
      <c r="D1009" s="32">
        <f t="shared" si="32"/>
        <v>8.3054730610607544E-3</v>
      </c>
      <c r="E1009" s="32">
        <f t="shared" si="33"/>
        <v>-1.6402181947133422E-2</v>
      </c>
      <c r="F1009" s="32"/>
    </row>
    <row r="1010" spans="1:6">
      <c r="A1010" s="40">
        <v>44690</v>
      </c>
      <c r="B1010" s="38">
        <v>183.05</v>
      </c>
      <c r="C1010" s="44">
        <v>16301.85</v>
      </c>
      <c r="D1010" s="32">
        <f t="shared" si="32"/>
        <v>-2.348603023807656E-2</v>
      </c>
      <c r="E1010" s="32">
        <f t="shared" si="33"/>
        <v>-6.688476961240644E-3</v>
      </c>
      <c r="F1010" s="32"/>
    </row>
    <row r="1011" spans="1:6">
      <c r="A1011" s="40">
        <v>44691</v>
      </c>
      <c r="B1011" s="38">
        <v>170.05</v>
      </c>
      <c r="C1011" s="44">
        <v>16240.05</v>
      </c>
      <c r="D1011" s="32">
        <f t="shared" si="32"/>
        <v>-7.3666828113040733E-2</v>
      </c>
      <c r="E1011" s="32">
        <f t="shared" si="33"/>
        <v>-3.798184758416227E-3</v>
      </c>
      <c r="F1011" s="32"/>
    </row>
    <row r="1012" spans="1:6">
      <c r="A1012" s="40">
        <v>44692</v>
      </c>
      <c r="B1012" s="38">
        <v>169.85</v>
      </c>
      <c r="C1012" s="44">
        <v>16167.1</v>
      </c>
      <c r="D1012" s="32">
        <f t="shared" si="32"/>
        <v>-1.1768168466116192E-3</v>
      </c>
      <c r="E1012" s="32">
        <f t="shared" si="33"/>
        <v>-4.5021005067112096E-3</v>
      </c>
      <c r="F1012" s="32"/>
    </row>
    <row r="1013" spans="1:6">
      <c r="A1013" s="40">
        <v>44693</v>
      </c>
      <c r="B1013" s="38">
        <v>167.05</v>
      </c>
      <c r="C1013" s="44">
        <v>15808</v>
      </c>
      <c r="D1013" s="32">
        <f t="shared" si="32"/>
        <v>-1.662252580382724E-2</v>
      </c>
      <c r="E1013" s="32">
        <f t="shared" si="33"/>
        <v>-2.2462172034303025E-2</v>
      </c>
      <c r="F1013" s="32"/>
    </row>
    <row r="1014" spans="1:6">
      <c r="A1014" s="40">
        <v>44694</v>
      </c>
      <c r="B1014" s="38">
        <v>168.7</v>
      </c>
      <c r="C1014" s="44">
        <v>15782.15</v>
      </c>
      <c r="D1014" s="32">
        <f t="shared" si="32"/>
        <v>9.8288207491570405E-3</v>
      </c>
      <c r="E1014" s="32">
        <f t="shared" si="33"/>
        <v>-1.6365864530401846E-3</v>
      </c>
      <c r="F1014" s="32"/>
    </row>
    <row r="1015" spans="1:6">
      <c r="A1015" s="40">
        <v>44697</v>
      </c>
      <c r="B1015" s="38">
        <v>171.7</v>
      </c>
      <c r="C1015" s="44">
        <v>15842.3</v>
      </c>
      <c r="D1015" s="32">
        <f t="shared" si="32"/>
        <v>1.762677835150717E-2</v>
      </c>
      <c r="E1015" s="32">
        <f t="shared" si="33"/>
        <v>3.8040233132169052E-3</v>
      </c>
      <c r="F1015" s="32"/>
    </row>
    <row r="1016" spans="1:6">
      <c r="A1016" s="40">
        <v>44698</v>
      </c>
      <c r="B1016" s="38">
        <v>184.55</v>
      </c>
      <c r="C1016" s="44">
        <v>16259.3</v>
      </c>
      <c r="D1016" s="32">
        <f t="shared" si="32"/>
        <v>7.217166157257783E-2</v>
      </c>
      <c r="E1016" s="32">
        <f t="shared" si="33"/>
        <v>2.5981474896775072E-2</v>
      </c>
      <c r="F1016" s="32"/>
    </row>
    <row r="1017" spans="1:6">
      <c r="A1017" s="40">
        <v>44699</v>
      </c>
      <c r="B1017" s="38">
        <v>185.55</v>
      </c>
      <c r="C1017" s="44">
        <v>16240.3</v>
      </c>
      <c r="D1017" s="32">
        <f t="shared" si="32"/>
        <v>5.4039580305991148E-3</v>
      </c>
      <c r="E1017" s="32">
        <f t="shared" si="33"/>
        <v>-1.1692452931500745E-3</v>
      </c>
      <c r="F1017" s="32"/>
    </row>
    <row r="1018" spans="1:6">
      <c r="A1018" s="40">
        <v>44700</v>
      </c>
      <c r="B1018" s="38">
        <v>181.2</v>
      </c>
      <c r="C1018" s="44">
        <v>15809.4</v>
      </c>
      <c r="D1018" s="32">
        <f t="shared" si="32"/>
        <v>-2.3722993897727744E-2</v>
      </c>
      <c r="E1018" s="32">
        <f t="shared" si="33"/>
        <v>-2.689110763221448E-2</v>
      </c>
      <c r="F1018" s="32"/>
    </row>
    <row r="1019" spans="1:6">
      <c r="A1019" s="40">
        <v>44701</v>
      </c>
      <c r="B1019" s="38">
        <v>185.95</v>
      </c>
      <c r="C1019" s="44">
        <v>16266.15</v>
      </c>
      <c r="D1019" s="32">
        <f t="shared" si="32"/>
        <v>2.5876426762200089E-2</v>
      </c>
      <c r="E1019" s="32">
        <f t="shared" si="33"/>
        <v>2.8481561554378136E-2</v>
      </c>
      <c r="F1019" s="32"/>
    </row>
    <row r="1020" spans="1:6">
      <c r="A1020" s="40">
        <v>44704</v>
      </c>
      <c r="B1020" s="38">
        <v>184.3</v>
      </c>
      <c r="C1020" s="44">
        <v>16214.7</v>
      </c>
      <c r="D1020" s="32">
        <f t="shared" si="32"/>
        <v>-8.9129556953012959E-3</v>
      </c>
      <c r="E1020" s="32">
        <f t="shared" si="33"/>
        <v>-3.168023190952943E-3</v>
      </c>
      <c r="F1020" s="32"/>
    </row>
    <row r="1021" spans="1:6">
      <c r="A1021" s="40">
        <v>44705</v>
      </c>
      <c r="B1021" s="38">
        <v>182.35</v>
      </c>
      <c r="C1021" s="44">
        <v>16125.15</v>
      </c>
      <c r="D1021" s="32">
        <f t="shared" si="32"/>
        <v>-1.0636947421088418E-2</v>
      </c>
      <c r="E1021" s="32">
        <f t="shared" si="33"/>
        <v>-5.5380732363732666E-3</v>
      </c>
      <c r="F1021" s="32"/>
    </row>
    <row r="1022" spans="1:6">
      <c r="A1022" s="40">
        <v>44706</v>
      </c>
      <c r="B1022" s="38">
        <v>180.7</v>
      </c>
      <c r="C1022" s="44">
        <v>16025.8</v>
      </c>
      <c r="D1022" s="32">
        <f t="shared" si="32"/>
        <v>-9.0897196565064339E-3</v>
      </c>
      <c r="E1022" s="32">
        <f t="shared" si="33"/>
        <v>-6.1802414065991011E-3</v>
      </c>
      <c r="F1022" s="32"/>
    </row>
    <row r="1023" spans="1:6">
      <c r="A1023" s="40">
        <v>44707</v>
      </c>
      <c r="B1023" s="38">
        <v>183.25</v>
      </c>
      <c r="C1023" s="44">
        <v>16170.15</v>
      </c>
      <c r="D1023" s="32">
        <f t="shared" si="32"/>
        <v>1.4013143168578112E-2</v>
      </c>
      <c r="E1023" s="32">
        <f t="shared" si="33"/>
        <v>8.9670264262852635E-3</v>
      </c>
      <c r="F1023" s="32"/>
    </row>
    <row r="1024" spans="1:6">
      <c r="A1024" s="40">
        <v>44708</v>
      </c>
      <c r="B1024" s="38">
        <v>181.85</v>
      </c>
      <c r="C1024" s="44">
        <v>16352.45</v>
      </c>
      <c r="D1024" s="32">
        <f t="shared" si="32"/>
        <v>-7.6691693337628377E-3</v>
      </c>
      <c r="E1024" s="32">
        <f t="shared" si="33"/>
        <v>1.1210783228271726E-2</v>
      </c>
      <c r="F1024" s="32"/>
    </row>
    <row r="1025" spans="1:6">
      <c r="A1025" s="40">
        <v>44711</v>
      </c>
      <c r="B1025" s="38">
        <v>187.2</v>
      </c>
      <c r="C1025" s="44">
        <v>16661.400000000001</v>
      </c>
      <c r="D1025" s="32">
        <f t="shared" si="32"/>
        <v>2.8995392610493598E-2</v>
      </c>
      <c r="E1025" s="32">
        <f t="shared" si="33"/>
        <v>1.8716933609406666E-2</v>
      </c>
      <c r="F1025" s="32"/>
    </row>
    <row r="1026" spans="1:6">
      <c r="A1026" s="40">
        <v>44712</v>
      </c>
      <c r="B1026" s="38">
        <v>192.9</v>
      </c>
      <c r="C1026" s="44">
        <v>16584.55</v>
      </c>
      <c r="D1026" s="32">
        <f t="shared" si="32"/>
        <v>2.9994355868191831E-2</v>
      </c>
      <c r="E1026" s="32">
        <f t="shared" si="33"/>
        <v>-4.6231277420674408E-3</v>
      </c>
      <c r="F1026" s="32"/>
    </row>
    <row r="1027" spans="1:6">
      <c r="A1027" s="40">
        <v>44713</v>
      </c>
      <c r="B1027" s="38">
        <v>196.05</v>
      </c>
      <c r="C1027" s="44">
        <v>16522.75</v>
      </c>
      <c r="D1027" s="32">
        <f t="shared" si="32"/>
        <v>1.6197808826657341E-2</v>
      </c>
      <c r="E1027" s="32">
        <f t="shared" si="33"/>
        <v>-3.7333199493177205E-3</v>
      </c>
      <c r="F1027" s="32"/>
    </row>
    <row r="1028" spans="1:6">
      <c r="A1028" s="40">
        <v>44714</v>
      </c>
      <c r="B1028" s="38">
        <v>198.2</v>
      </c>
      <c r="C1028" s="44">
        <v>16628</v>
      </c>
      <c r="D1028" s="32">
        <f t="shared" ref="D1028:D1091" si="34">LN(B1028/B1027)</f>
        <v>1.0906893157546855E-2</v>
      </c>
      <c r="E1028" s="32">
        <f t="shared" ref="E1028:E1091" si="35">LN(C1028/C1027)</f>
        <v>6.3498022602603054E-3</v>
      </c>
      <c r="F1028" s="32"/>
    </row>
    <row r="1029" spans="1:6">
      <c r="A1029" s="40">
        <v>44715</v>
      </c>
      <c r="B1029" s="38">
        <v>197</v>
      </c>
      <c r="C1029" s="44">
        <v>16584.3</v>
      </c>
      <c r="D1029" s="32">
        <f t="shared" si="34"/>
        <v>-6.0728931578990083E-3</v>
      </c>
      <c r="E1029" s="32">
        <f t="shared" si="35"/>
        <v>-2.6315566954934781E-3</v>
      </c>
      <c r="F1029" s="32"/>
    </row>
    <row r="1030" spans="1:6">
      <c r="A1030" s="40">
        <v>44718</v>
      </c>
      <c r="B1030" s="38">
        <v>194.85</v>
      </c>
      <c r="C1030" s="44">
        <v>16569.55</v>
      </c>
      <c r="D1030" s="32">
        <f t="shared" si="34"/>
        <v>-1.0973696953270298E-2</v>
      </c>
      <c r="E1030" s="32">
        <f t="shared" si="35"/>
        <v>-8.8979113877667301E-4</v>
      </c>
      <c r="F1030" s="32"/>
    </row>
    <row r="1031" spans="1:6">
      <c r="A1031" s="40">
        <v>44719</v>
      </c>
      <c r="B1031" s="38">
        <v>197.55</v>
      </c>
      <c r="C1031" s="44">
        <v>16416.349999999999</v>
      </c>
      <c r="D1031" s="32">
        <f t="shared" si="34"/>
        <v>1.376168507268153E-2</v>
      </c>
      <c r="E1031" s="32">
        <f t="shared" si="35"/>
        <v>-9.2888841322758733E-3</v>
      </c>
      <c r="F1031" s="32"/>
    </row>
    <row r="1032" spans="1:6">
      <c r="A1032" s="40">
        <v>44720</v>
      </c>
      <c r="B1032" s="38">
        <v>197.65</v>
      </c>
      <c r="C1032" s="44">
        <v>16356.25</v>
      </c>
      <c r="D1032" s="32">
        <f t="shared" si="34"/>
        <v>5.0607288529472771E-4</v>
      </c>
      <c r="E1032" s="32">
        <f t="shared" si="35"/>
        <v>-3.6677021275259834E-3</v>
      </c>
      <c r="F1032" s="32"/>
    </row>
    <row r="1033" spans="1:6">
      <c r="A1033" s="40">
        <v>44721</v>
      </c>
      <c r="B1033" s="38">
        <v>198.75</v>
      </c>
      <c r="C1033" s="44">
        <v>16478.099999999999</v>
      </c>
      <c r="D1033" s="32">
        <f t="shared" si="34"/>
        <v>5.549963791746799E-3</v>
      </c>
      <c r="E1033" s="32">
        <f t="shared" si="35"/>
        <v>7.4221392763222718E-3</v>
      </c>
      <c r="F1033" s="32"/>
    </row>
    <row r="1034" spans="1:6">
      <c r="A1034" s="40">
        <v>44722</v>
      </c>
      <c r="B1034" s="38">
        <v>198.5</v>
      </c>
      <c r="C1034" s="44">
        <v>16201.8</v>
      </c>
      <c r="D1034" s="32">
        <f t="shared" si="34"/>
        <v>-1.2586534071961774E-3</v>
      </c>
      <c r="E1034" s="32">
        <f t="shared" si="35"/>
        <v>-1.6909879395574055E-2</v>
      </c>
      <c r="F1034" s="32"/>
    </row>
    <row r="1035" spans="1:6">
      <c r="A1035" s="40">
        <v>44725</v>
      </c>
      <c r="B1035" s="38">
        <v>191.05</v>
      </c>
      <c r="C1035" s="44">
        <v>15774.4</v>
      </c>
      <c r="D1035" s="32">
        <f t="shared" si="34"/>
        <v>-3.8253926234336121E-2</v>
      </c>
      <c r="E1035" s="32">
        <f t="shared" si="35"/>
        <v>-2.6733974338427311E-2</v>
      </c>
      <c r="F1035" s="32"/>
    </row>
    <row r="1036" spans="1:6">
      <c r="A1036" s="40">
        <v>44726</v>
      </c>
      <c r="B1036" s="38">
        <v>192.2</v>
      </c>
      <c r="C1036" s="44">
        <v>15732.1</v>
      </c>
      <c r="D1036" s="32">
        <f t="shared" si="34"/>
        <v>6.0013226432831064E-3</v>
      </c>
      <c r="E1036" s="32">
        <f t="shared" si="35"/>
        <v>-2.6851618183916293E-3</v>
      </c>
      <c r="F1036" s="32"/>
    </row>
    <row r="1037" spans="1:6">
      <c r="A1037" s="40">
        <v>44727</v>
      </c>
      <c r="B1037" s="38">
        <v>190.05</v>
      </c>
      <c r="C1037" s="44">
        <v>15692.15</v>
      </c>
      <c r="D1037" s="32">
        <f t="shared" si="34"/>
        <v>-1.1249301100934275E-2</v>
      </c>
      <c r="E1037" s="32">
        <f t="shared" si="35"/>
        <v>-2.5426237076681558E-3</v>
      </c>
      <c r="F1037" s="32"/>
    </row>
    <row r="1038" spans="1:6">
      <c r="A1038" s="40">
        <v>44728</v>
      </c>
      <c r="B1038" s="38">
        <v>179.9</v>
      </c>
      <c r="C1038" s="44">
        <v>15360.6</v>
      </c>
      <c r="D1038" s="32">
        <f t="shared" si="34"/>
        <v>-5.4886054478770305E-2</v>
      </c>
      <c r="E1038" s="32">
        <f t="shared" si="35"/>
        <v>-2.135479785597345E-2</v>
      </c>
      <c r="F1038" s="32"/>
    </row>
    <row r="1039" spans="1:6">
      <c r="A1039" s="40">
        <v>44729</v>
      </c>
      <c r="B1039" s="38">
        <v>182.65</v>
      </c>
      <c r="C1039" s="44">
        <v>15293.5</v>
      </c>
      <c r="D1039" s="32">
        <f t="shared" si="34"/>
        <v>1.5170612284804035E-2</v>
      </c>
      <c r="E1039" s="32">
        <f t="shared" si="35"/>
        <v>-4.3778879281600415E-3</v>
      </c>
      <c r="F1039" s="32"/>
    </row>
    <row r="1040" spans="1:6">
      <c r="A1040" s="40">
        <v>44732</v>
      </c>
      <c r="B1040" s="38">
        <v>176.85</v>
      </c>
      <c r="C1040" s="44">
        <v>15350.15</v>
      </c>
      <c r="D1040" s="32">
        <f t="shared" si="34"/>
        <v>-3.2269837589801911E-2</v>
      </c>
      <c r="E1040" s="32">
        <f t="shared" si="35"/>
        <v>3.6973444439847482E-3</v>
      </c>
      <c r="F1040" s="32"/>
    </row>
    <row r="1041" spans="1:6">
      <c r="A1041" s="40">
        <v>44733</v>
      </c>
      <c r="B1041" s="38">
        <v>184.8</v>
      </c>
      <c r="C1041" s="44">
        <v>15638.8</v>
      </c>
      <c r="D1041" s="32">
        <f t="shared" si="34"/>
        <v>4.3972243556094172E-2</v>
      </c>
      <c r="E1041" s="32">
        <f t="shared" si="35"/>
        <v>1.86297598584063E-2</v>
      </c>
      <c r="F1041" s="32"/>
    </row>
    <row r="1042" spans="1:6">
      <c r="A1042" s="40">
        <v>44734</v>
      </c>
      <c r="B1042" s="38">
        <v>179.35</v>
      </c>
      <c r="C1042" s="44">
        <v>15413.3</v>
      </c>
      <c r="D1042" s="32">
        <f t="shared" si="34"/>
        <v>-2.9934955229292282E-2</v>
      </c>
      <c r="E1042" s="32">
        <f t="shared" si="35"/>
        <v>-1.4524232766921568E-2</v>
      </c>
      <c r="F1042" s="32"/>
    </row>
    <row r="1043" spans="1:6">
      <c r="A1043" s="40">
        <v>44735</v>
      </c>
      <c r="B1043" s="38">
        <v>177.15</v>
      </c>
      <c r="C1043" s="44">
        <v>15556.65</v>
      </c>
      <c r="D1043" s="32">
        <f t="shared" si="34"/>
        <v>-1.2342372666810522E-2</v>
      </c>
      <c r="E1043" s="32">
        <f t="shared" si="35"/>
        <v>9.2574268770784281E-3</v>
      </c>
      <c r="F1043" s="32"/>
    </row>
    <row r="1044" spans="1:6">
      <c r="A1044" s="40">
        <v>44736</v>
      </c>
      <c r="B1044" s="38">
        <v>176.55</v>
      </c>
      <c r="C1044" s="44">
        <v>15699.25</v>
      </c>
      <c r="D1044" s="32">
        <f t="shared" si="34"/>
        <v>-3.3927089370855792E-3</v>
      </c>
      <c r="E1044" s="32">
        <f t="shared" si="35"/>
        <v>9.1247405715748336E-3</v>
      </c>
      <c r="F1044" s="32"/>
    </row>
    <row r="1045" spans="1:6">
      <c r="A1045" s="40">
        <v>44739</v>
      </c>
      <c r="B1045" s="38">
        <v>182.05</v>
      </c>
      <c r="C1045" s="44">
        <v>15832.05</v>
      </c>
      <c r="D1045" s="32">
        <f t="shared" si="34"/>
        <v>3.0677252247047041E-2</v>
      </c>
      <c r="E1045" s="32">
        <f t="shared" si="35"/>
        <v>8.4234259433956932E-3</v>
      </c>
      <c r="F1045" s="32"/>
    </row>
    <row r="1046" spans="1:6">
      <c r="A1046" s="40">
        <v>44740</v>
      </c>
      <c r="B1046" s="38">
        <v>186.4</v>
      </c>
      <c r="C1046" s="44">
        <v>15850.2</v>
      </c>
      <c r="D1046" s="32">
        <f t="shared" si="34"/>
        <v>2.361352763004837E-2</v>
      </c>
      <c r="E1046" s="32">
        <f t="shared" si="35"/>
        <v>1.1457520842448876E-3</v>
      </c>
      <c r="F1046" s="32"/>
    </row>
    <row r="1047" spans="1:6">
      <c r="A1047" s="40">
        <v>44741</v>
      </c>
      <c r="B1047" s="38">
        <v>188.75</v>
      </c>
      <c r="C1047" s="44">
        <v>15799.1</v>
      </c>
      <c r="D1047" s="32">
        <f t="shared" si="34"/>
        <v>1.2528485877643349E-2</v>
      </c>
      <c r="E1047" s="32">
        <f t="shared" si="35"/>
        <v>-3.2291421550026864E-3</v>
      </c>
      <c r="F1047" s="32"/>
    </row>
    <row r="1048" spans="1:6">
      <c r="A1048" s="40">
        <v>44742</v>
      </c>
      <c r="B1048" s="38">
        <v>185.6</v>
      </c>
      <c r="C1048" s="44">
        <v>15780.25</v>
      </c>
      <c r="D1048" s="32">
        <f t="shared" si="34"/>
        <v>-1.6829567777033885E-2</v>
      </c>
      <c r="E1048" s="32">
        <f t="shared" si="35"/>
        <v>-1.1938182539383846E-3</v>
      </c>
      <c r="F1048" s="32"/>
    </row>
    <row r="1049" spans="1:6">
      <c r="A1049" s="40">
        <v>44743</v>
      </c>
      <c r="B1049" s="38">
        <v>183.25</v>
      </c>
      <c r="C1049" s="44">
        <v>15752.05</v>
      </c>
      <c r="D1049" s="32">
        <f t="shared" si="34"/>
        <v>-1.2742479585339318E-2</v>
      </c>
      <c r="E1049" s="32">
        <f t="shared" si="35"/>
        <v>-1.7886425993802585E-3</v>
      </c>
      <c r="F1049" s="32"/>
    </row>
    <row r="1050" spans="1:6">
      <c r="A1050" s="40">
        <v>44746</v>
      </c>
      <c r="B1050" s="38">
        <v>182.05</v>
      </c>
      <c r="C1050" s="44">
        <v>15835.35</v>
      </c>
      <c r="D1050" s="32">
        <f t="shared" si="34"/>
        <v>-6.5699661453183312E-3</v>
      </c>
      <c r="E1050" s="32">
        <f t="shared" si="35"/>
        <v>5.2742671509817375E-3</v>
      </c>
      <c r="F1050" s="32"/>
    </row>
    <row r="1051" spans="1:6">
      <c r="A1051" s="40">
        <v>44747</v>
      </c>
      <c r="B1051" s="38">
        <v>182.45</v>
      </c>
      <c r="C1051" s="44">
        <v>15810.85</v>
      </c>
      <c r="D1051" s="32">
        <f t="shared" si="34"/>
        <v>2.1947882610140381E-3</v>
      </c>
      <c r="E1051" s="32">
        <f t="shared" si="35"/>
        <v>-1.5483694658309363E-3</v>
      </c>
      <c r="F1051" s="32"/>
    </row>
    <row r="1052" spans="1:6">
      <c r="A1052" s="40">
        <v>44748</v>
      </c>
      <c r="B1052" s="38">
        <v>181.7</v>
      </c>
      <c r="C1052" s="44">
        <v>15989.8</v>
      </c>
      <c r="D1052" s="32">
        <f t="shared" si="34"/>
        <v>-4.1191874803311879E-3</v>
      </c>
      <c r="E1052" s="32">
        <f t="shared" si="35"/>
        <v>1.1254605733214696E-2</v>
      </c>
      <c r="F1052" s="32"/>
    </row>
    <row r="1053" spans="1:6">
      <c r="A1053" s="40">
        <v>44749</v>
      </c>
      <c r="B1053" s="38">
        <v>186</v>
      </c>
      <c r="C1053" s="44">
        <v>16132.9</v>
      </c>
      <c r="D1053" s="32">
        <f t="shared" si="34"/>
        <v>2.3389698311075794E-2</v>
      </c>
      <c r="E1053" s="32">
        <f t="shared" si="35"/>
        <v>8.9096462393676076E-3</v>
      </c>
      <c r="F1053" s="32"/>
    </row>
    <row r="1054" spans="1:6">
      <c r="A1054" s="40">
        <v>44750</v>
      </c>
      <c r="B1054" s="38">
        <v>189.8</v>
      </c>
      <c r="C1054" s="44">
        <v>16220.6</v>
      </c>
      <c r="D1054" s="32">
        <f t="shared" si="34"/>
        <v>2.0224212462626314E-2</v>
      </c>
      <c r="E1054" s="32">
        <f t="shared" si="35"/>
        <v>5.4213741821626388E-3</v>
      </c>
      <c r="F1054" s="32"/>
    </row>
    <row r="1055" spans="1:6">
      <c r="A1055" s="40">
        <v>44753</v>
      </c>
      <c r="B1055" s="38">
        <v>193.35</v>
      </c>
      <c r="C1055" s="44">
        <v>16216</v>
      </c>
      <c r="D1055" s="32">
        <f t="shared" si="34"/>
        <v>1.8531131877478426E-2</v>
      </c>
      <c r="E1055" s="32">
        <f t="shared" si="35"/>
        <v>-2.8363022208483917E-4</v>
      </c>
      <c r="F1055" s="32"/>
    </row>
    <row r="1056" spans="1:6">
      <c r="A1056" s="40">
        <v>44754</v>
      </c>
      <c r="B1056" s="38">
        <v>193.9</v>
      </c>
      <c r="C1056" s="44">
        <v>16058.3</v>
      </c>
      <c r="D1056" s="32">
        <f t="shared" si="34"/>
        <v>2.8405441953001103E-3</v>
      </c>
      <c r="E1056" s="32">
        <f t="shared" si="35"/>
        <v>-9.7725592849715257E-3</v>
      </c>
      <c r="F1056" s="32"/>
    </row>
    <row r="1057" spans="1:6">
      <c r="A1057" s="40">
        <v>44755</v>
      </c>
      <c r="B1057" s="38">
        <v>193.45</v>
      </c>
      <c r="C1057" s="44">
        <v>15966.65</v>
      </c>
      <c r="D1057" s="32">
        <f t="shared" si="34"/>
        <v>-2.3234811020842162E-3</v>
      </c>
      <c r="E1057" s="32">
        <f t="shared" si="35"/>
        <v>-5.7236779578485313E-3</v>
      </c>
      <c r="F1057" s="32"/>
    </row>
    <row r="1058" spans="1:6">
      <c r="A1058" s="40">
        <v>44756</v>
      </c>
      <c r="B1058" s="38">
        <v>192</v>
      </c>
      <c r="C1058" s="44">
        <v>15938.65</v>
      </c>
      <c r="D1058" s="32">
        <f t="shared" si="34"/>
        <v>-7.5237091187404142E-3</v>
      </c>
      <c r="E1058" s="32">
        <f t="shared" si="35"/>
        <v>-1.7551947286701716E-3</v>
      </c>
      <c r="F1058" s="32"/>
    </row>
    <row r="1059" spans="1:6">
      <c r="A1059" s="40">
        <v>44757</v>
      </c>
      <c r="B1059" s="38">
        <v>193.4</v>
      </c>
      <c r="C1059" s="44">
        <v>16049.2</v>
      </c>
      <c r="D1059" s="32">
        <f t="shared" si="34"/>
        <v>7.2652109914124324E-3</v>
      </c>
      <c r="E1059" s="32">
        <f t="shared" si="35"/>
        <v>6.9120269187908055E-3</v>
      </c>
      <c r="F1059" s="32"/>
    </row>
    <row r="1060" spans="1:6">
      <c r="A1060" s="40">
        <v>44760</v>
      </c>
      <c r="B1060" s="38">
        <v>195.6</v>
      </c>
      <c r="C1060" s="44">
        <v>16278.5</v>
      </c>
      <c r="D1060" s="32">
        <f t="shared" si="34"/>
        <v>1.1311174581523024E-2</v>
      </c>
      <c r="E1060" s="32">
        <f t="shared" si="35"/>
        <v>1.4186214640328329E-2</v>
      </c>
      <c r="F1060" s="32"/>
    </row>
    <row r="1061" spans="1:6">
      <c r="A1061" s="40">
        <v>44761</v>
      </c>
      <c r="B1061" s="38">
        <v>198.25</v>
      </c>
      <c r="C1061" s="44">
        <v>16340.55</v>
      </c>
      <c r="D1061" s="32">
        <f t="shared" si="34"/>
        <v>1.3457102914240456E-2</v>
      </c>
      <c r="E1061" s="32">
        <f t="shared" si="35"/>
        <v>3.8045298587748868E-3</v>
      </c>
      <c r="F1061" s="32"/>
    </row>
    <row r="1062" spans="1:6">
      <c r="A1062" s="40">
        <v>44762</v>
      </c>
      <c r="B1062" s="38">
        <v>197.85</v>
      </c>
      <c r="C1062" s="44">
        <v>16520.849999999999</v>
      </c>
      <c r="D1062" s="32">
        <f t="shared" si="34"/>
        <v>-2.0196926835241041E-3</v>
      </c>
      <c r="E1062" s="32">
        <f t="shared" si="35"/>
        <v>1.0973470957583456E-2</v>
      </c>
      <c r="F1062" s="32"/>
    </row>
    <row r="1063" spans="1:6">
      <c r="A1063" s="40">
        <v>44763</v>
      </c>
      <c r="B1063" s="38">
        <v>198.6</v>
      </c>
      <c r="C1063" s="44">
        <v>16605.25</v>
      </c>
      <c r="D1063" s="32">
        <f t="shared" si="34"/>
        <v>3.7835837796388913E-3</v>
      </c>
      <c r="E1063" s="32">
        <f t="shared" si="35"/>
        <v>5.0956908678000479E-3</v>
      </c>
      <c r="F1063" s="32"/>
    </row>
    <row r="1064" spans="1:6">
      <c r="A1064" s="40">
        <v>44764</v>
      </c>
      <c r="B1064" s="38">
        <v>197.1</v>
      </c>
      <c r="C1064" s="44">
        <v>16719.45</v>
      </c>
      <c r="D1064" s="32">
        <f t="shared" si="34"/>
        <v>-7.5815374523976907E-3</v>
      </c>
      <c r="E1064" s="32">
        <f t="shared" si="35"/>
        <v>6.8538019571832377E-3</v>
      </c>
      <c r="F1064" s="32"/>
    </row>
    <row r="1065" spans="1:6">
      <c r="A1065" s="40">
        <v>44767</v>
      </c>
      <c r="B1065" s="38">
        <v>200.9</v>
      </c>
      <c r="C1065" s="44">
        <v>16631</v>
      </c>
      <c r="D1065" s="32">
        <f t="shared" si="34"/>
        <v>1.9096057662214318E-2</v>
      </c>
      <c r="E1065" s="32">
        <f t="shared" si="35"/>
        <v>-5.3042886906669159E-3</v>
      </c>
      <c r="F1065" s="32"/>
    </row>
    <row r="1066" spans="1:6">
      <c r="A1066" s="40">
        <v>44768</v>
      </c>
      <c r="B1066" s="38">
        <v>202.3</v>
      </c>
      <c r="C1066" s="44">
        <v>16483.849999999999</v>
      </c>
      <c r="D1066" s="32">
        <f t="shared" si="34"/>
        <v>6.944472352810995E-3</v>
      </c>
      <c r="E1066" s="32">
        <f t="shared" si="35"/>
        <v>-8.8873099859093849E-3</v>
      </c>
      <c r="F1066" s="32"/>
    </row>
    <row r="1067" spans="1:6">
      <c r="A1067" s="40">
        <v>44769</v>
      </c>
      <c r="B1067" s="38">
        <v>203.45</v>
      </c>
      <c r="C1067" s="44">
        <v>16641.8</v>
      </c>
      <c r="D1067" s="32">
        <f t="shared" si="34"/>
        <v>5.6685302739990281E-3</v>
      </c>
      <c r="E1067" s="32">
        <f t="shared" si="35"/>
        <v>9.5364889176067225E-3</v>
      </c>
      <c r="F1067" s="32"/>
    </row>
    <row r="1068" spans="1:6">
      <c r="A1068" s="40">
        <v>44770</v>
      </c>
      <c r="B1068" s="38">
        <v>202.85</v>
      </c>
      <c r="C1068" s="44">
        <v>16929.599999999999</v>
      </c>
      <c r="D1068" s="32">
        <f t="shared" si="34"/>
        <v>-2.9534847952426974E-3</v>
      </c>
      <c r="E1068" s="32">
        <f t="shared" si="35"/>
        <v>1.7145966548059971E-2</v>
      </c>
      <c r="F1068" s="32"/>
    </row>
    <row r="1069" spans="1:6">
      <c r="A1069" s="40">
        <v>44771</v>
      </c>
      <c r="B1069" s="38">
        <v>211.25</v>
      </c>
      <c r="C1069" s="44">
        <v>17158.25</v>
      </c>
      <c r="D1069" s="32">
        <f t="shared" si="34"/>
        <v>4.0575476584826971E-2</v>
      </c>
      <c r="E1069" s="32">
        <f t="shared" si="35"/>
        <v>1.341553833962306E-2</v>
      </c>
      <c r="F1069" s="32"/>
    </row>
    <row r="1070" spans="1:6">
      <c r="A1070" s="40">
        <v>44774</v>
      </c>
      <c r="B1070" s="38">
        <v>212.75</v>
      </c>
      <c r="C1070" s="44">
        <v>17340.05</v>
      </c>
      <c r="D1070" s="32">
        <f t="shared" si="34"/>
        <v>7.0755012162002804E-3</v>
      </c>
      <c r="E1070" s="32">
        <f t="shared" si="35"/>
        <v>1.0539747347198897E-2</v>
      </c>
      <c r="F1070" s="32"/>
    </row>
    <row r="1071" spans="1:6">
      <c r="A1071" s="40">
        <v>44775</v>
      </c>
      <c r="B1071" s="38">
        <v>215.25</v>
      </c>
      <c r="C1071" s="44">
        <v>17345.45</v>
      </c>
      <c r="D1071" s="32">
        <f t="shared" si="34"/>
        <v>1.1682375854356651E-2</v>
      </c>
      <c r="E1071" s="32">
        <f t="shared" si="35"/>
        <v>3.1136930669172061E-4</v>
      </c>
      <c r="F1071" s="32"/>
    </row>
    <row r="1072" spans="1:6">
      <c r="A1072" s="40">
        <v>44776</v>
      </c>
      <c r="B1072" s="38">
        <v>212.1</v>
      </c>
      <c r="C1072" s="44">
        <v>17388.150000000001</v>
      </c>
      <c r="D1072" s="32">
        <f t="shared" si="34"/>
        <v>-1.4742281737203431E-2</v>
      </c>
      <c r="E1072" s="32">
        <f t="shared" si="35"/>
        <v>2.4587155671240059E-3</v>
      </c>
      <c r="F1072" s="32"/>
    </row>
    <row r="1073" spans="1:6">
      <c r="A1073" s="40">
        <v>44777</v>
      </c>
      <c r="B1073" s="38">
        <v>207.15</v>
      </c>
      <c r="C1073" s="44">
        <v>17382</v>
      </c>
      <c r="D1073" s="32">
        <f t="shared" si="34"/>
        <v>-2.361469304722592E-2</v>
      </c>
      <c r="E1073" s="32">
        <f t="shared" si="35"/>
        <v>-3.5375171312953282E-4</v>
      </c>
      <c r="F1073" s="32"/>
    </row>
    <row r="1074" spans="1:6">
      <c r="A1074" s="40">
        <v>44778</v>
      </c>
      <c r="B1074" s="38">
        <v>208.45</v>
      </c>
      <c r="C1074" s="44">
        <v>17397.5</v>
      </c>
      <c r="D1074" s="32">
        <f t="shared" si="34"/>
        <v>6.2560358033949973E-3</v>
      </c>
      <c r="E1074" s="32">
        <f t="shared" si="35"/>
        <v>8.9132972159968534E-4</v>
      </c>
      <c r="F1074" s="32"/>
    </row>
    <row r="1075" spans="1:6">
      <c r="A1075" s="40">
        <v>44781</v>
      </c>
      <c r="B1075" s="38">
        <v>215.4</v>
      </c>
      <c r="C1075" s="44">
        <v>17525.099999999999</v>
      </c>
      <c r="D1075" s="32">
        <f t="shared" si="34"/>
        <v>3.2797560395482407E-2</v>
      </c>
      <c r="E1075" s="32">
        <f t="shared" si="35"/>
        <v>7.3076213015998703E-3</v>
      </c>
      <c r="F1075" s="32"/>
    </row>
    <row r="1076" spans="1:6">
      <c r="A1076" s="40">
        <v>44783</v>
      </c>
      <c r="B1076" s="38">
        <v>219.85</v>
      </c>
      <c r="C1076" s="44">
        <v>17534.75</v>
      </c>
      <c r="D1076" s="32">
        <f t="shared" si="34"/>
        <v>2.0448730904530921E-2</v>
      </c>
      <c r="E1076" s="32">
        <f t="shared" si="35"/>
        <v>5.5048725215279116E-4</v>
      </c>
      <c r="F1076" s="32"/>
    </row>
    <row r="1077" spans="1:6">
      <c r="A1077" s="40">
        <v>44784</v>
      </c>
      <c r="B1077" s="38">
        <v>218.6</v>
      </c>
      <c r="C1077" s="44">
        <v>17659</v>
      </c>
      <c r="D1077" s="32">
        <f t="shared" si="34"/>
        <v>-5.7019198843809866E-3</v>
      </c>
      <c r="E1077" s="32">
        <f t="shared" si="35"/>
        <v>7.0609421403666373E-3</v>
      </c>
      <c r="F1077" s="32"/>
    </row>
    <row r="1078" spans="1:6">
      <c r="A1078" s="40">
        <v>44785</v>
      </c>
      <c r="B1078" s="38">
        <v>221.65</v>
      </c>
      <c r="C1078" s="44">
        <v>17698.150000000001</v>
      </c>
      <c r="D1078" s="32">
        <f t="shared" si="34"/>
        <v>1.3855985448624429E-2</v>
      </c>
      <c r="E1078" s="32">
        <f t="shared" si="35"/>
        <v>2.2145459122128799E-3</v>
      </c>
      <c r="F1078" s="32"/>
    </row>
    <row r="1079" spans="1:6">
      <c r="A1079" s="40">
        <v>44789</v>
      </c>
      <c r="B1079" s="38">
        <v>222.9</v>
      </c>
      <c r="C1079" s="44">
        <v>17825.25</v>
      </c>
      <c r="D1079" s="32">
        <f t="shared" si="34"/>
        <v>5.6236792007607027E-3</v>
      </c>
      <c r="E1079" s="32">
        <f t="shared" si="35"/>
        <v>7.1558771042484594E-3</v>
      </c>
      <c r="F1079" s="32"/>
    </row>
    <row r="1080" spans="1:6">
      <c r="A1080" s="40">
        <v>44790</v>
      </c>
      <c r="B1080" s="38">
        <v>221.45</v>
      </c>
      <c r="C1080" s="44">
        <v>17944.25</v>
      </c>
      <c r="D1080" s="32">
        <f t="shared" si="34"/>
        <v>-6.5264100226160252E-3</v>
      </c>
      <c r="E1080" s="32">
        <f t="shared" si="35"/>
        <v>6.6537379070216564E-3</v>
      </c>
      <c r="F1080" s="32"/>
    </row>
    <row r="1081" spans="1:6">
      <c r="A1081" s="40">
        <v>44791</v>
      </c>
      <c r="B1081" s="38">
        <v>221.75</v>
      </c>
      <c r="C1081" s="44">
        <v>17956.5</v>
      </c>
      <c r="D1081" s="32">
        <f t="shared" si="34"/>
        <v>1.3537908204816753E-3</v>
      </c>
      <c r="E1081" s="32">
        <f t="shared" si="35"/>
        <v>6.8243702292707423E-4</v>
      </c>
      <c r="F1081" s="32"/>
    </row>
    <row r="1082" spans="1:6">
      <c r="A1082" s="40">
        <v>44792</v>
      </c>
      <c r="B1082" s="38">
        <v>217.15</v>
      </c>
      <c r="C1082" s="44">
        <v>17758.45</v>
      </c>
      <c r="D1082" s="32">
        <f t="shared" si="34"/>
        <v>-2.0962262208857937E-2</v>
      </c>
      <c r="E1082" s="32">
        <f t="shared" si="35"/>
        <v>-1.1090707396812729E-2</v>
      </c>
      <c r="F1082" s="32"/>
    </row>
    <row r="1083" spans="1:6">
      <c r="A1083" s="40">
        <v>44795</v>
      </c>
      <c r="B1083" s="38">
        <v>218.3</v>
      </c>
      <c r="C1083" s="44">
        <v>17490.7</v>
      </c>
      <c r="D1083" s="32">
        <f t="shared" si="34"/>
        <v>5.2819045750673813E-3</v>
      </c>
      <c r="E1083" s="32">
        <f t="shared" si="35"/>
        <v>-1.519214788075593E-2</v>
      </c>
      <c r="F1083" s="32"/>
    </row>
    <row r="1084" spans="1:6">
      <c r="A1084" s="40">
        <v>44796</v>
      </c>
      <c r="B1084" s="38">
        <v>222.85</v>
      </c>
      <c r="C1084" s="44">
        <v>17577.5</v>
      </c>
      <c r="D1084" s="32">
        <f t="shared" si="34"/>
        <v>2.0628635836666572E-2</v>
      </c>
      <c r="E1084" s="32">
        <f t="shared" si="35"/>
        <v>4.9503639913507161E-3</v>
      </c>
      <c r="F1084" s="32"/>
    </row>
    <row r="1085" spans="1:6">
      <c r="A1085" s="40">
        <v>44797</v>
      </c>
      <c r="B1085" s="38">
        <v>223.65</v>
      </c>
      <c r="C1085" s="44">
        <v>17604.95</v>
      </c>
      <c r="D1085" s="32">
        <f t="shared" si="34"/>
        <v>3.5834304862923192E-3</v>
      </c>
      <c r="E1085" s="32">
        <f t="shared" si="35"/>
        <v>1.5604374095596946E-3</v>
      </c>
      <c r="F1085" s="32"/>
    </row>
    <row r="1086" spans="1:6">
      <c r="A1086" s="40">
        <v>44798</v>
      </c>
      <c r="B1086" s="38">
        <v>224.9</v>
      </c>
      <c r="C1086" s="44">
        <v>17522.45</v>
      </c>
      <c r="D1086" s="32">
        <f t="shared" si="34"/>
        <v>5.5735290864129322E-3</v>
      </c>
      <c r="E1086" s="32">
        <f t="shared" si="35"/>
        <v>-4.6971965865721787E-3</v>
      </c>
      <c r="F1086" s="32"/>
    </row>
    <row r="1087" spans="1:6">
      <c r="A1087" s="40">
        <v>44799</v>
      </c>
      <c r="B1087" s="38">
        <v>229.95</v>
      </c>
      <c r="C1087" s="44">
        <v>17558.900000000001</v>
      </c>
      <c r="D1087" s="32">
        <f t="shared" si="34"/>
        <v>2.2206035020662648E-2</v>
      </c>
      <c r="E1087" s="32">
        <f t="shared" si="35"/>
        <v>2.0780279616681788E-3</v>
      </c>
      <c r="F1087" s="32"/>
    </row>
    <row r="1088" spans="1:6">
      <c r="A1088" s="40">
        <v>44802</v>
      </c>
      <c r="B1088" s="38">
        <v>230.6</v>
      </c>
      <c r="C1088" s="44">
        <v>17312.900000000001</v>
      </c>
      <c r="D1088" s="32">
        <f t="shared" si="34"/>
        <v>2.8227138490257721E-3</v>
      </c>
      <c r="E1088" s="32">
        <f t="shared" si="35"/>
        <v>-1.4109055502046193E-2</v>
      </c>
      <c r="F1088" s="32"/>
    </row>
    <row r="1089" spans="1:6">
      <c r="A1089" s="40">
        <v>44803</v>
      </c>
      <c r="B1089" s="38">
        <v>234.8</v>
      </c>
      <c r="C1089" s="44">
        <v>17759.3</v>
      </c>
      <c r="D1089" s="32">
        <f t="shared" si="34"/>
        <v>1.8049480118982796E-2</v>
      </c>
      <c r="E1089" s="32">
        <f t="shared" si="35"/>
        <v>2.5457433999052224E-2</v>
      </c>
      <c r="F1089" s="32"/>
    </row>
    <row r="1090" spans="1:6">
      <c r="A1090" s="40">
        <v>44805</v>
      </c>
      <c r="B1090" s="38">
        <v>230.3</v>
      </c>
      <c r="C1090" s="44">
        <v>17542.8</v>
      </c>
      <c r="D1090" s="32">
        <f t="shared" si="34"/>
        <v>-1.9351281127301858E-2</v>
      </c>
      <c r="E1090" s="32">
        <f t="shared" si="35"/>
        <v>-1.226571304940768E-2</v>
      </c>
      <c r="F1090" s="32"/>
    </row>
    <row r="1091" spans="1:6">
      <c r="A1091" s="40">
        <v>44806</v>
      </c>
      <c r="B1091" s="38">
        <v>229.3</v>
      </c>
      <c r="C1091" s="44">
        <v>17539.45</v>
      </c>
      <c r="D1091" s="32">
        <f t="shared" si="34"/>
        <v>-4.3516169627807969E-3</v>
      </c>
      <c r="E1091" s="32">
        <f t="shared" si="35"/>
        <v>-1.9097976955190739E-4</v>
      </c>
      <c r="F1091" s="32"/>
    </row>
    <row r="1092" spans="1:6">
      <c r="A1092" s="40">
        <v>44809</v>
      </c>
      <c r="B1092" s="38">
        <v>231.6</v>
      </c>
      <c r="C1092" s="44">
        <v>17665.8</v>
      </c>
      <c r="D1092" s="32">
        <f t="shared" ref="D1092:D1155" si="36">LN(B1092/B1091)</f>
        <v>9.9805558349814211E-3</v>
      </c>
      <c r="E1092" s="32">
        <f t="shared" ref="E1092:E1155" si="37">LN(C1092/C1091)</f>
        <v>7.1779375230424077E-3</v>
      </c>
      <c r="F1092" s="32"/>
    </row>
    <row r="1093" spans="1:6">
      <c r="A1093" s="40">
        <v>44810</v>
      </c>
      <c r="B1093" s="38">
        <v>232.7</v>
      </c>
      <c r="C1093" s="44">
        <v>17655.599999999999</v>
      </c>
      <c r="D1093" s="32">
        <f t="shared" si="36"/>
        <v>4.7383246094058135E-3</v>
      </c>
      <c r="E1093" s="32">
        <f t="shared" si="37"/>
        <v>-5.7755356715944719E-4</v>
      </c>
      <c r="F1093" s="32"/>
    </row>
    <row r="1094" spans="1:6">
      <c r="A1094" s="40">
        <v>44811</v>
      </c>
      <c r="B1094" s="38">
        <v>238.85</v>
      </c>
      <c r="C1094" s="44">
        <v>17624.400000000001</v>
      </c>
      <c r="D1094" s="32">
        <f t="shared" si="36"/>
        <v>2.6085669527724883E-2</v>
      </c>
      <c r="E1094" s="32">
        <f t="shared" si="37"/>
        <v>-1.7687079440843621E-3</v>
      </c>
      <c r="F1094" s="32"/>
    </row>
    <row r="1095" spans="1:6">
      <c r="A1095" s="40">
        <v>44812</v>
      </c>
      <c r="B1095" s="38">
        <v>236.45</v>
      </c>
      <c r="C1095" s="44">
        <v>17798.75</v>
      </c>
      <c r="D1095" s="32">
        <f t="shared" si="36"/>
        <v>-1.0098970746086039E-2</v>
      </c>
      <c r="E1095" s="32">
        <f t="shared" si="37"/>
        <v>9.8439245473871447E-3</v>
      </c>
      <c r="F1095" s="32"/>
    </row>
    <row r="1096" spans="1:6">
      <c r="A1096" s="40">
        <v>44813</v>
      </c>
      <c r="B1096" s="38">
        <v>237.6</v>
      </c>
      <c r="C1096" s="44">
        <v>17833.349999999999</v>
      </c>
      <c r="D1096" s="32">
        <f t="shared" si="36"/>
        <v>4.8518183986050881E-3</v>
      </c>
      <c r="E1096" s="32">
        <f t="shared" si="37"/>
        <v>1.9420696997862557E-3</v>
      </c>
      <c r="F1096" s="32"/>
    </row>
    <row r="1097" spans="1:6">
      <c r="A1097" s="40">
        <v>44816</v>
      </c>
      <c r="B1097" s="38">
        <v>231.5</v>
      </c>
      <c r="C1097" s="44">
        <v>17936.349999999999</v>
      </c>
      <c r="D1097" s="32">
        <f t="shared" si="36"/>
        <v>-2.6008713962201051E-2</v>
      </c>
      <c r="E1097" s="32">
        <f t="shared" si="37"/>
        <v>5.7590801534984177E-3</v>
      </c>
      <c r="F1097" s="32"/>
    </row>
    <row r="1098" spans="1:6">
      <c r="A1098" s="40">
        <v>44817</v>
      </c>
      <c r="B1098" s="38">
        <v>231.3</v>
      </c>
      <c r="C1098" s="44">
        <v>18070.05</v>
      </c>
      <c r="D1098" s="32">
        <f t="shared" si="36"/>
        <v>-8.643042888952726E-4</v>
      </c>
      <c r="E1098" s="32">
        <f t="shared" si="37"/>
        <v>7.4264916511124004E-3</v>
      </c>
      <c r="F1098" s="32"/>
    </row>
    <row r="1099" spans="1:6">
      <c r="A1099" s="40">
        <v>44818</v>
      </c>
      <c r="B1099" s="38">
        <v>231.95</v>
      </c>
      <c r="C1099" s="44">
        <v>18003.75</v>
      </c>
      <c r="D1099" s="32">
        <f t="shared" si="36"/>
        <v>2.8062619603591741E-3</v>
      </c>
      <c r="E1099" s="32">
        <f t="shared" si="37"/>
        <v>-3.6758020863416896E-3</v>
      </c>
      <c r="F1099" s="32"/>
    </row>
    <row r="1100" spans="1:6">
      <c r="A1100" s="40">
        <v>44819</v>
      </c>
      <c r="B1100" s="38">
        <v>234.25</v>
      </c>
      <c r="C1100" s="44">
        <v>17877.400000000001</v>
      </c>
      <c r="D1100" s="32">
        <f t="shared" si="36"/>
        <v>9.8670899207788619E-3</v>
      </c>
      <c r="E1100" s="32">
        <f t="shared" si="37"/>
        <v>-7.0427242296225243E-3</v>
      </c>
      <c r="F1100" s="32"/>
    </row>
    <row r="1101" spans="1:6">
      <c r="A1101" s="40">
        <v>44820</v>
      </c>
      <c r="B1101" s="38">
        <v>231.05</v>
      </c>
      <c r="C1101" s="44">
        <v>17530.849999999999</v>
      </c>
      <c r="D1101" s="32">
        <f t="shared" si="36"/>
        <v>-1.3754783802256155E-2</v>
      </c>
      <c r="E1101" s="32">
        <f t="shared" si="37"/>
        <v>-1.9575159238115449E-2</v>
      </c>
      <c r="F1101" s="32"/>
    </row>
    <row r="1102" spans="1:6">
      <c r="A1102" s="40">
        <v>44823</v>
      </c>
      <c r="B1102" s="38">
        <v>229.9</v>
      </c>
      <c r="C1102" s="44">
        <v>17622.25</v>
      </c>
      <c r="D1102" s="32">
        <f t="shared" si="36"/>
        <v>-4.9897055471394957E-3</v>
      </c>
      <c r="E1102" s="32">
        <f t="shared" si="37"/>
        <v>5.2001220924611218E-3</v>
      </c>
      <c r="F1102" s="32"/>
    </row>
    <row r="1103" spans="1:6">
      <c r="A1103" s="40">
        <v>44824</v>
      </c>
      <c r="B1103" s="38">
        <v>229.85</v>
      </c>
      <c r="C1103" s="44">
        <v>17816.25</v>
      </c>
      <c r="D1103" s="32">
        <f t="shared" si="36"/>
        <v>-2.1750951689895209E-4</v>
      </c>
      <c r="E1103" s="32">
        <f t="shared" si="37"/>
        <v>1.0948654031257964E-2</v>
      </c>
      <c r="F1103" s="32"/>
    </row>
    <row r="1104" spans="1:6">
      <c r="A1104" s="40">
        <v>44825</v>
      </c>
      <c r="B1104" s="38">
        <v>231.55</v>
      </c>
      <c r="C1104" s="44">
        <v>17718.349999999999</v>
      </c>
      <c r="D1104" s="32">
        <f t="shared" si="36"/>
        <v>7.3689106745240471E-3</v>
      </c>
      <c r="E1104" s="32">
        <f t="shared" si="37"/>
        <v>-5.5101364698046914E-3</v>
      </c>
      <c r="F1104" s="32"/>
    </row>
    <row r="1105" spans="1:6">
      <c r="A1105" s="40">
        <v>44826</v>
      </c>
      <c r="B1105" s="38">
        <v>227.05</v>
      </c>
      <c r="C1105" s="44">
        <v>17629.8</v>
      </c>
      <c r="D1105" s="32">
        <f t="shared" si="36"/>
        <v>-1.9625575382800829E-2</v>
      </c>
      <c r="E1105" s="32">
        <f t="shared" si="37"/>
        <v>-5.0101736713567694E-3</v>
      </c>
      <c r="F1105" s="32"/>
    </row>
    <row r="1106" spans="1:6">
      <c r="A1106" s="40">
        <v>44827</v>
      </c>
      <c r="B1106" s="38">
        <v>222.85</v>
      </c>
      <c r="C1106" s="44">
        <v>17327.349999999999</v>
      </c>
      <c r="D1106" s="32">
        <f t="shared" si="36"/>
        <v>-1.8671358151395385E-2</v>
      </c>
      <c r="E1106" s="32">
        <f t="shared" si="37"/>
        <v>-1.7304474032895981E-2</v>
      </c>
      <c r="F1106" s="32"/>
    </row>
    <row r="1107" spans="1:6">
      <c r="A1107" s="40">
        <v>44830</v>
      </c>
      <c r="B1107" s="38">
        <v>215.5</v>
      </c>
      <c r="C1107" s="44">
        <v>17016.3</v>
      </c>
      <c r="D1107" s="32">
        <f t="shared" si="36"/>
        <v>-3.353798984876228E-2</v>
      </c>
      <c r="E1107" s="32">
        <f t="shared" si="37"/>
        <v>-1.8114469805080784E-2</v>
      </c>
      <c r="F1107" s="32"/>
    </row>
    <row r="1108" spans="1:6">
      <c r="A1108" s="40">
        <v>44831</v>
      </c>
      <c r="B1108" s="38">
        <v>213.9</v>
      </c>
      <c r="C1108" s="44">
        <v>17007.400000000001</v>
      </c>
      <c r="D1108" s="32">
        <f t="shared" si="36"/>
        <v>-7.4522934554425114E-3</v>
      </c>
      <c r="E1108" s="32">
        <f t="shared" si="37"/>
        <v>-5.2316474710229822E-4</v>
      </c>
      <c r="F1108" s="32"/>
    </row>
    <row r="1109" spans="1:6">
      <c r="A1109" s="40">
        <v>44832</v>
      </c>
      <c r="B1109" s="38">
        <v>210.8</v>
      </c>
      <c r="C1109" s="44">
        <v>16858.599999999999</v>
      </c>
      <c r="D1109" s="32">
        <f t="shared" si="36"/>
        <v>-1.4598799421152636E-2</v>
      </c>
      <c r="E1109" s="32">
        <f t="shared" si="37"/>
        <v>-8.7876311083257466E-3</v>
      </c>
      <c r="F1109" s="32"/>
    </row>
    <row r="1110" spans="1:6">
      <c r="A1110" s="40">
        <v>44833</v>
      </c>
      <c r="B1110" s="38">
        <v>213.9</v>
      </c>
      <c r="C1110" s="44">
        <v>16818.099999999999</v>
      </c>
      <c r="D1110" s="32">
        <f t="shared" si="36"/>
        <v>1.4598799421152631E-2</v>
      </c>
      <c r="E1110" s="32">
        <f t="shared" si="37"/>
        <v>-2.4052249492814721E-3</v>
      </c>
      <c r="F1110" s="32"/>
    </row>
    <row r="1111" spans="1:6">
      <c r="A1111" s="40">
        <v>44834</v>
      </c>
      <c r="B1111" s="38">
        <v>212.25</v>
      </c>
      <c r="C1111" s="44">
        <v>17094.349999999999</v>
      </c>
      <c r="D1111" s="32">
        <f t="shared" si="36"/>
        <v>-7.743790896903289E-3</v>
      </c>
      <c r="E1111" s="32">
        <f t="shared" si="37"/>
        <v>1.6292312151434972E-2</v>
      </c>
      <c r="F1111" s="32"/>
    </row>
    <row r="1112" spans="1:6">
      <c r="A1112" s="40">
        <v>44837</v>
      </c>
      <c r="B1112" s="38">
        <v>214.95</v>
      </c>
      <c r="C1112" s="44">
        <v>16887.349999999999</v>
      </c>
      <c r="D1112" s="32">
        <f t="shared" si="36"/>
        <v>1.2640617750833808E-2</v>
      </c>
      <c r="E1112" s="32">
        <f t="shared" si="37"/>
        <v>-1.2183178617222033E-2</v>
      </c>
      <c r="F1112" s="32"/>
    </row>
    <row r="1113" spans="1:6">
      <c r="A1113" s="40">
        <v>44838</v>
      </c>
      <c r="B1113" s="38">
        <v>223.25</v>
      </c>
      <c r="C1113" s="44">
        <v>17274.3</v>
      </c>
      <c r="D1113" s="32">
        <f t="shared" si="36"/>
        <v>3.7886776814317902E-2</v>
      </c>
      <c r="E1113" s="32">
        <f t="shared" si="37"/>
        <v>2.2655026911186513E-2</v>
      </c>
      <c r="F1113" s="32"/>
    </row>
    <row r="1114" spans="1:6">
      <c r="A1114" s="40">
        <v>44840</v>
      </c>
      <c r="B1114" s="38">
        <v>233.5</v>
      </c>
      <c r="C1114" s="44">
        <v>17331.8</v>
      </c>
      <c r="D1114" s="32">
        <f t="shared" si="36"/>
        <v>4.4889857352343666E-2</v>
      </c>
      <c r="E1114" s="32">
        <f t="shared" si="37"/>
        <v>3.3231166132481811E-3</v>
      </c>
      <c r="F1114" s="32"/>
    </row>
    <row r="1115" spans="1:6">
      <c r="A1115" s="40">
        <v>44841</v>
      </c>
      <c r="B1115" s="38">
        <v>229.7</v>
      </c>
      <c r="C1115" s="44">
        <v>17314.650000000001</v>
      </c>
      <c r="D1115" s="32">
        <f t="shared" si="36"/>
        <v>-1.6407967413899448E-2</v>
      </c>
      <c r="E1115" s="32">
        <f t="shared" si="37"/>
        <v>-9.900004993715066E-4</v>
      </c>
      <c r="F1115" s="32"/>
    </row>
    <row r="1116" spans="1:6">
      <c r="A1116" s="40">
        <v>44844</v>
      </c>
      <c r="B1116" s="38">
        <v>229.85</v>
      </c>
      <c r="C1116" s="44">
        <v>17241</v>
      </c>
      <c r="D1116" s="32">
        <f t="shared" si="36"/>
        <v>6.5281255718439564E-4</v>
      </c>
      <c r="E1116" s="32">
        <f t="shared" si="37"/>
        <v>-4.2626957688177139E-3</v>
      </c>
      <c r="F1116" s="32"/>
    </row>
    <row r="1117" spans="1:6">
      <c r="A1117" s="40">
        <v>44845</v>
      </c>
      <c r="B1117" s="38">
        <v>225.45</v>
      </c>
      <c r="C1117" s="44">
        <v>16983.55</v>
      </c>
      <c r="D1117" s="32">
        <f t="shared" si="36"/>
        <v>-1.9328517385143813E-2</v>
      </c>
      <c r="E1117" s="32">
        <f t="shared" si="37"/>
        <v>-1.504503966897207E-2</v>
      </c>
      <c r="F1117" s="32"/>
    </row>
    <row r="1118" spans="1:6">
      <c r="A1118" s="40">
        <v>44846</v>
      </c>
      <c r="B1118" s="38">
        <v>232.1</v>
      </c>
      <c r="C1118" s="44">
        <v>17123.599999999999</v>
      </c>
      <c r="D1118" s="32">
        <f t="shared" si="36"/>
        <v>2.9069908413298207E-2</v>
      </c>
      <c r="E1118" s="32">
        <f t="shared" si="37"/>
        <v>8.21240045686677E-3</v>
      </c>
      <c r="F1118" s="32"/>
    </row>
    <row r="1119" spans="1:6">
      <c r="A1119" s="40">
        <v>44847</v>
      </c>
      <c r="B1119" s="38">
        <v>234.55</v>
      </c>
      <c r="C1119" s="44">
        <v>17014.349999999999</v>
      </c>
      <c r="D1119" s="32">
        <f t="shared" si="36"/>
        <v>1.0500471494075653E-2</v>
      </c>
      <c r="E1119" s="32">
        <f t="shared" si="37"/>
        <v>-6.4005233452741625E-3</v>
      </c>
      <c r="F1119" s="32"/>
    </row>
    <row r="1120" spans="1:6">
      <c r="A1120" s="40">
        <v>44848</v>
      </c>
      <c r="B1120" s="38">
        <v>236.35</v>
      </c>
      <c r="C1120" s="44">
        <v>17185.7</v>
      </c>
      <c r="D1120" s="32">
        <f t="shared" si="36"/>
        <v>7.6449724647782314E-3</v>
      </c>
      <c r="E1120" s="32">
        <f t="shared" si="37"/>
        <v>1.0020537033444438E-2</v>
      </c>
      <c r="F1120" s="32"/>
    </row>
    <row r="1121" spans="1:6">
      <c r="A1121" s="40">
        <v>44851</v>
      </c>
      <c r="B1121" s="38">
        <v>238</v>
      </c>
      <c r="C1121" s="44">
        <v>17311.8</v>
      </c>
      <c r="D1121" s="32">
        <f t="shared" si="36"/>
        <v>6.9569164322293708E-3</v>
      </c>
      <c r="E1121" s="32">
        <f t="shared" si="37"/>
        <v>7.3107072473373395E-3</v>
      </c>
      <c r="F1121" s="32"/>
    </row>
    <row r="1122" spans="1:6">
      <c r="A1122" s="40">
        <v>44852</v>
      </c>
      <c r="B1122" s="38">
        <v>241.7</v>
      </c>
      <c r="C1122" s="44">
        <v>17486.95</v>
      </c>
      <c r="D1122" s="32">
        <f t="shared" si="36"/>
        <v>1.5426614037962579E-2</v>
      </c>
      <c r="E1122" s="32">
        <f t="shared" si="37"/>
        <v>1.0066538543434379E-2</v>
      </c>
      <c r="F1122" s="32"/>
    </row>
    <row r="1123" spans="1:6">
      <c r="A1123" s="40">
        <v>44853</v>
      </c>
      <c r="B1123" s="38">
        <v>238.2</v>
      </c>
      <c r="C1123" s="44">
        <v>17512.25</v>
      </c>
      <c r="D1123" s="32">
        <f t="shared" si="36"/>
        <v>-1.4586630788237581E-2</v>
      </c>
      <c r="E1123" s="32">
        <f t="shared" si="37"/>
        <v>1.4457475831908754E-3</v>
      </c>
      <c r="F1123" s="32"/>
    </row>
    <row r="1124" spans="1:6">
      <c r="A1124" s="40">
        <v>44854</v>
      </c>
      <c r="B1124" s="38">
        <v>241</v>
      </c>
      <c r="C1124" s="44">
        <v>17563.95</v>
      </c>
      <c r="D1124" s="32">
        <f t="shared" si="36"/>
        <v>1.1686276569455263E-2</v>
      </c>
      <c r="E1124" s="32">
        <f t="shared" si="37"/>
        <v>2.9478699197255992E-3</v>
      </c>
      <c r="F1124" s="32"/>
    </row>
    <row r="1125" spans="1:6">
      <c r="A1125" s="40">
        <v>44855</v>
      </c>
      <c r="B1125" s="38">
        <v>238.7</v>
      </c>
      <c r="C1125" s="44">
        <v>17576.3</v>
      </c>
      <c r="D1125" s="32">
        <f t="shared" si="36"/>
        <v>-9.5894001458706624E-3</v>
      </c>
      <c r="E1125" s="32">
        <f t="shared" si="37"/>
        <v>7.0289770325899842E-4</v>
      </c>
      <c r="F1125" s="32"/>
    </row>
    <row r="1126" spans="1:6">
      <c r="A1126" s="40">
        <v>44858</v>
      </c>
      <c r="B1126" s="38">
        <v>240.5</v>
      </c>
      <c r="C1126" s="44">
        <v>17730.75</v>
      </c>
      <c r="D1126" s="32">
        <f t="shared" si="36"/>
        <v>7.5125562010315474E-3</v>
      </c>
      <c r="E1126" s="32">
        <f t="shared" si="37"/>
        <v>8.7490167091534895E-3</v>
      </c>
      <c r="F1126" s="32"/>
    </row>
    <row r="1127" spans="1:6">
      <c r="A1127" s="40">
        <v>44859</v>
      </c>
      <c r="B1127" s="38">
        <v>239.95</v>
      </c>
      <c r="C1127" s="44">
        <v>17656.349999999999</v>
      </c>
      <c r="D1127" s="32">
        <f t="shared" si="36"/>
        <v>-2.2895212415613704E-3</v>
      </c>
      <c r="E1127" s="32">
        <f t="shared" si="37"/>
        <v>-4.2049283283901789E-3</v>
      </c>
      <c r="F1127" s="32"/>
    </row>
    <row r="1128" spans="1:6">
      <c r="A1128" s="40">
        <v>44861</v>
      </c>
      <c r="B1128" s="38">
        <v>240.9</v>
      </c>
      <c r="C1128" s="44">
        <v>17736.95</v>
      </c>
      <c r="D1128" s="32">
        <f t="shared" si="36"/>
        <v>3.9513413165712498E-3</v>
      </c>
      <c r="E1128" s="32">
        <f t="shared" si="37"/>
        <v>4.5545422059832148E-3</v>
      </c>
      <c r="F1128" s="32"/>
    </row>
    <row r="1129" spans="1:6">
      <c r="A1129" s="40">
        <v>44862</v>
      </c>
      <c r="B1129" s="38">
        <v>244.4</v>
      </c>
      <c r="C1129" s="44">
        <v>17786.8</v>
      </c>
      <c r="D1129" s="32">
        <f t="shared" si="36"/>
        <v>1.4424317676614562E-2</v>
      </c>
      <c r="E1129" s="32">
        <f t="shared" si="37"/>
        <v>2.8065749095631263E-3</v>
      </c>
      <c r="F1129" s="32"/>
    </row>
    <row r="1130" spans="1:6">
      <c r="A1130" s="40">
        <v>44865</v>
      </c>
      <c r="B1130" s="38">
        <v>245.95</v>
      </c>
      <c r="C1130" s="44">
        <v>18012.2</v>
      </c>
      <c r="D1130" s="32">
        <f t="shared" si="36"/>
        <v>6.3220359439085877E-3</v>
      </c>
      <c r="E1130" s="32">
        <f t="shared" si="37"/>
        <v>1.2592696923282446E-2</v>
      </c>
      <c r="F1130" s="32"/>
    </row>
    <row r="1131" spans="1:6">
      <c r="A1131" s="40">
        <v>44866</v>
      </c>
      <c r="B1131" s="38">
        <v>245.65</v>
      </c>
      <c r="C1131" s="44">
        <v>18145.400000000001</v>
      </c>
      <c r="D1131" s="32">
        <f t="shared" si="36"/>
        <v>-1.220504626691462E-3</v>
      </c>
      <c r="E1131" s="32">
        <f t="shared" si="37"/>
        <v>7.3677789761327165E-3</v>
      </c>
      <c r="F1131" s="32"/>
    </row>
    <row r="1132" spans="1:6">
      <c r="A1132" s="40">
        <v>44867</v>
      </c>
      <c r="B1132" s="38">
        <v>245.8</v>
      </c>
      <c r="C1132" s="44">
        <v>18082.849999999999</v>
      </c>
      <c r="D1132" s="32">
        <f t="shared" si="36"/>
        <v>6.1043851727711712E-4</v>
      </c>
      <c r="E1132" s="32">
        <f t="shared" si="37"/>
        <v>-3.4531097777932285E-3</v>
      </c>
      <c r="F1132" s="32"/>
    </row>
    <row r="1133" spans="1:6">
      <c r="A1133" s="40">
        <v>44868</v>
      </c>
      <c r="B1133" s="38">
        <v>246.2</v>
      </c>
      <c r="C1133" s="44">
        <v>18052.7</v>
      </c>
      <c r="D1133" s="32">
        <f t="shared" si="36"/>
        <v>1.6260166184185348E-3</v>
      </c>
      <c r="E1133" s="32">
        <f t="shared" si="37"/>
        <v>-1.6687172048770696E-3</v>
      </c>
      <c r="F1133" s="32"/>
    </row>
    <row r="1134" spans="1:6">
      <c r="A1134" s="40">
        <v>44869</v>
      </c>
      <c r="B1134" s="38">
        <v>246.05</v>
      </c>
      <c r="C1134" s="44">
        <v>18117.150000000001</v>
      </c>
      <c r="D1134" s="32">
        <f t="shared" si="36"/>
        <v>-6.0944643836577416E-4</v>
      </c>
      <c r="E1134" s="32">
        <f t="shared" si="37"/>
        <v>3.5637453962944995E-3</v>
      </c>
      <c r="F1134" s="32"/>
    </row>
    <row r="1135" spans="1:6">
      <c r="A1135" s="40">
        <v>44872</v>
      </c>
      <c r="B1135" s="38">
        <v>249.55</v>
      </c>
      <c r="C1135" s="44">
        <v>18202.8</v>
      </c>
      <c r="D1135" s="32">
        <f t="shared" si="36"/>
        <v>1.4124528603630981E-2</v>
      </c>
      <c r="E1135" s="32">
        <f t="shared" si="37"/>
        <v>4.7164249274147217E-3</v>
      </c>
      <c r="F1135" s="32"/>
    </row>
    <row r="1136" spans="1:6">
      <c r="A1136" s="40">
        <v>44874</v>
      </c>
      <c r="B1136" s="38">
        <v>255.8</v>
      </c>
      <c r="C1136" s="44">
        <v>18157</v>
      </c>
      <c r="D1136" s="32">
        <f t="shared" si="36"/>
        <v>2.4736593229124117E-2</v>
      </c>
      <c r="E1136" s="32">
        <f t="shared" si="37"/>
        <v>-2.5192671149599894E-3</v>
      </c>
      <c r="F1136" s="32"/>
    </row>
    <row r="1137" spans="1:6">
      <c r="A1137" s="40">
        <v>44875</v>
      </c>
      <c r="B1137" s="38">
        <v>253.6</v>
      </c>
      <c r="C1137" s="44">
        <v>18028.2</v>
      </c>
      <c r="D1137" s="32">
        <f t="shared" si="36"/>
        <v>-8.6376665816715621E-3</v>
      </c>
      <c r="E1137" s="32">
        <f t="shared" si="37"/>
        <v>-7.1189626676594429E-3</v>
      </c>
      <c r="F1137" s="32"/>
    </row>
    <row r="1138" spans="1:6">
      <c r="A1138" s="40">
        <v>44876</v>
      </c>
      <c r="B1138" s="38">
        <v>253.25</v>
      </c>
      <c r="C1138" s="44">
        <v>18349.7</v>
      </c>
      <c r="D1138" s="32">
        <f t="shared" si="36"/>
        <v>-1.3810794342780325E-3</v>
      </c>
      <c r="E1138" s="32">
        <f t="shared" si="37"/>
        <v>1.7676026972224347E-2</v>
      </c>
      <c r="F1138" s="32"/>
    </row>
    <row r="1139" spans="1:6">
      <c r="A1139" s="40">
        <v>44879</v>
      </c>
      <c r="B1139" s="38">
        <v>247.2</v>
      </c>
      <c r="C1139" s="44">
        <v>18329.150000000001</v>
      </c>
      <c r="D1139" s="32">
        <f t="shared" si="36"/>
        <v>-2.4179417545257063E-2</v>
      </c>
      <c r="E1139" s="32">
        <f t="shared" si="37"/>
        <v>-1.1205368843472386E-3</v>
      </c>
      <c r="F1139" s="32"/>
    </row>
    <row r="1140" spans="1:6">
      <c r="A1140" s="40">
        <v>44880</v>
      </c>
      <c r="B1140" s="38">
        <v>232.15</v>
      </c>
      <c r="C1140" s="44">
        <v>18403.400000000001</v>
      </c>
      <c r="D1140" s="32">
        <f t="shared" si="36"/>
        <v>-6.2814011117604956E-2</v>
      </c>
      <c r="E1140" s="32">
        <f t="shared" si="37"/>
        <v>4.0427414446846995E-3</v>
      </c>
      <c r="F1140" s="32"/>
    </row>
    <row r="1141" spans="1:6">
      <c r="A1141" s="40">
        <v>44881</v>
      </c>
      <c r="B1141" s="38">
        <v>234.9</v>
      </c>
      <c r="C1141" s="44">
        <v>18409.650000000001</v>
      </c>
      <c r="D1141" s="32">
        <f t="shared" si="36"/>
        <v>1.1776177198936449E-2</v>
      </c>
      <c r="E1141" s="32">
        <f t="shared" si="37"/>
        <v>3.3955350399116779E-4</v>
      </c>
      <c r="F1141" s="32"/>
    </row>
    <row r="1142" spans="1:6">
      <c r="A1142" s="40">
        <v>44882</v>
      </c>
      <c r="B1142" s="38">
        <v>232.4</v>
      </c>
      <c r="C1142" s="44">
        <v>18343.900000000001</v>
      </c>
      <c r="D1142" s="32">
        <f t="shared" si="36"/>
        <v>-1.0699866687110975E-2</v>
      </c>
      <c r="E1142" s="32">
        <f t="shared" si="37"/>
        <v>-3.5778894904250048E-3</v>
      </c>
      <c r="F1142" s="32"/>
    </row>
    <row r="1143" spans="1:6">
      <c r="A1143" s="40">
        <v>44883</v>
      </c>
      <c r="B1143" s="38">
        <v>229.55</v>
      </c>
      <c r="C1143" s="44">
        <v>18307.650000000001</v>
      </c>
      <c r="D1143" s="32">
        <f t="shared" si="36"/>
        <v>-1.2339154282525104E-2</v>
      </c>
      <c r="E1143" s="32">
        <f t="shared" si="37"/>
        <v>-1.9780888841003656E-3</v>
      </c>
      <c r="F1143" s="32"/>
    </row>
    <row r="1144" spans="1:6">
      <c r="A1144" s="40">
        <v>44886</v>
      </c>
      <c r="B1144" s="38">
        <v>229.45</v>
      </c>
      <c r="C1144" s="44">
        <v>18159.95</v>
      </c>
      <c r="D1144" s="32">
        <f t="shared" si="36"/>
        <v>-4.3572985438861421E-4</v>
      </c>
      <c r="E1144" s="32">
        <f t="shared" si="37"/>
        <v>-8.100385417505962E-3</v>
      </c>
      <c r="F1144" s="32"/>
    </row>
    <row r="1145" spans="1:6">
      <c r="A1145" s="40">
        <v>44887</v>
      </c>
      <c r="B1145" s="38">
        <v>229.1</v>
      </c>
      <c r="C1145" s="44">
        <v>18244.2</v>
      </c>
      <c r="D1145" s="32">
        <f t="shared" si="36"/>
        <v>-1.5265513813925971E-3</v>
      </c>
      <c r="E1145" s="32">
        <f t="shared" si="37"/>
        <v>4.6286014321959227E-3</v>
      </c>
      <c r="F1145" s="32"/>
    </row>
    <row r="1146" spans="1:6">
      <c r="A1146" s="40">
        <v>44888</v>
      </c>
      <c r="B1146" s="38">
        <v>230.6</v>
      </c>
      <c r="C1146" s="44">
        <v>18267.25</v>
      </c>
      <c r="D1146" s="32">
        <f t="shared" si="36"/>
        <v>6.5260183755087037E-3</v>
      </c>
      <c r="E1146" s="32">
        <f t="shared" si="37"/>
        <v>1.2626177849523763E-3</v>
      </c>
      <c r="F1146" s="32"/>
    </row>
    <row r="1147" spans="1:6">
      <c r="A1147" s="40">
        <v>44889</v>
      </c>
      <c r="B1147" s="38">
        <v>228.5</v>
      </c>
      <c r="C1147" s="44">
        <v>18484.099999999999</v>
      </c>
      <c r="D1147" s="32">
        <f t="shared" si="36"/>
        <v>-9.1483975006991826E-3</v>
      </c>
      <c r="E1147" s="32">
        <f t="shared" si="37"/>
        <v>1.1801063995242344E-2</v>
      </c>
      <c r="F1147" s="32"/>
    </row>
    <row r="1148" spans="1:6">
      <c r="A1148" s="40">
        <v>44890</v>
      </c>
      <c r="B1148" s="38">
        <v>231.4</v>
      </c>
      <c r="C1148" s="44">
        <v>18512.75</v>
      </c>
      <c r="D1148" s="32">
        <f t="shared" si="36"/>
        <v>1.2611604425316796E-2</v>
      </c>
      <c r="E1148" s="32">
        <f t="shared" si="37"/>
        <v>1.548780813877488E-3</v>
      </c>
      <c r="F1148" s="32"/>
    </row>
    <row r="1149" spans="1:6">
      <c r="A1149" s="40">
        <v>44893</v>
      </c>
      <c r="B1149" s="38">
        <v>229.85</v>
      </c>
      <c r="C1149" s="44">
        <v>18562.75</v>
      </c>
      <c r="D1149" s="32">
        <f t="shared" si="36"/>
        <v>-6.7208925073392557E-3</v>
      </c>
      <c r="E1149" s="32">
        <f t="shared" si="37"/>
        <v>2.6972005940332764E-3</v>
      </c>
      <c r="F1149" s="32"/>
    </row>
    <row r="1150" spans="1:6">
      <c r="A1150" s="40">
        <v>44894</v>
      </c>
      <c r="B1150" s="38">
        <v>227.2</v>
      </c>
      <c r="C1150" s="44">
        <v>18618.05</v>
      </c>
      <c r="D1150" s="32">
        <f t="shared" si="36"/>
        <v>-1.1596235405240738E-2</v>
      </c>
      <c r="E1150" s="32">
        <f t="shared" si="37"/>
        <v>2.9746557780997683E-3</v>
      </c>
      <c r="F1150" s="32"/>
    </row>
    <row r="1151" spans="1:6">
      <c r="A1151" s="40">
        <v>44895</v>
      </c>
      <c r="B1151" s="38">
        <v>227.25</v>
      </c>
      <c r="C1151" s="44">
        <v>18758.349999999999</v>
      </c>
      <c r="D1151" s="32">
        <f t="shared" si="36"/>
        <v>2.2004621059196485E-4</v>
      </c>
      <c r="E1151" s="32">
        <f t="shared" si="37"/>
        <v>7.5074463545009001E-3</v>
      </c>
      <c r="F1151" s="32"/>
    </row>
    <row r="1152" spans="1:6">
      <c r="A1152" s="40">
        <v>44896</v>
      </c>
      <c r="B1152" s="38">
        <v>226.1</v>
      </c>
      <c r="C1152" s="44">
        <v>18812.5</v>
      </c>
      <c r="D1152" s="32">
        <f t="shared" si="36"/>
        <v>-5.0733537736640331E-3</v>
      </c>
      <c r="E1152" s="32">
        <f t="shared" si="37"/>
        <v>2.8825558908002974E-3</v>
      </c>
      <c r="F1152" s="32"/>
    </row>
    <row r="1153" spans="1:6">
      <c r="A1153" s="40">
        <v>44897</v>
      </c>
      <c r="B1153" s="38">
        <v>226.6</v>
      </c>
      <c r="C1153" s="44">
        <v>18696.099999999999</v>
      </c>
      <c r="D1153" s="32">
        <f t="shared" si="36"/>
        <v>2.2089693099816778E-3</v>
      </c>
      <c r="E1153" s="32">
        <f t="shared" si="37"/>
        <v>-6.2065965491442813E-3</v>
      </c>
      <c r="F1153" s="32"/>
    </row>
    <row r="1154" spans="1:6">
      <c r="A1154" s="40">
        <v>44900</v>
      </c>
      <c r="B1154" s="38">
        <v>231.25</v>
      </c>
      <c r="C1154" s="44">
        <v>18701.05</v>
      </c>
      <c r="D1154" s="32">
        <f t="shared" si="36"/>
        <v>2.0313027798628695E-2</v>
      </c>
      <c r="E1154" s="32">
        <f t="shared" si="37"/>
        <v>2.6472605687367874E-4</v>
      </c>
      <c r="F1154" s="32"/>
    </row>
    <row r="1155" spans="1:6">
      <c r="A1155" s="40">
        <v>44901</v>
      </c>
      <c r="B1155" s="38">
        <v>231.65</v>
      </c>
      <c r="C1155" s="44">
        <v>18642.75</v>
      </c>
      <c r="D1155" s="32">
        <f t="shared" si="36"/>
        <v>1.7282354701229196E-3</v>
      </c>
      <c r="E1155" s="32">
        <f t="shared" si="37"/>
        <v>-3.1223414523407593E-3</v>
      </c>
      <c r="F1155" s="32"/>
    </row>
    <row r="1156" spans="1:6">
      <c r="A1156" s="40">
        <v>44902</v>
      </c>
      <c r="B1156" s="38">
        <v>229.75</v>
      </c>
      <c r="C1156" s="44">
        <v>18560.5</v>
      </c>
      <c r="D1156" s="32">
        <f t="shared" ref="D1156:D1219" si="38">LN(B1156/B1155)</f>
        <v>-8.2358506268609341E-3</v>
      </c>
      <c r="E1156" s="32">
        <f t="shared" ref="E1156:E1219" si="39">LN(C1156/C1155)</f>
        <v>-4.4216639141222676E-3</v>
      </c>
      <c r="F1156" s="32"/>
    </row>
    <row r="1157" spans="1:6">
      <c r="A1157" s="40">
        <v>44903</v>
      </c>
      <c r="B1157" s="38">
        <v>230.4</v>
      </c>
      <c r="C1157" s="44">
        <v>18609.349999999999</v>
      </c>
      <c r="D1157" s="32">
        <f t="shared" si="38"/>
        <v>2.8251675859397225E-3</v>
      </c>
      <c r="E1157" s="32">
        <f t="shared" si="39"/>
        <v>2.6284759354648821E-3</v>
      </c>
      <c r="F1157" s="32"/>
    </row>
    <row r="1158" spans="1:6">
      <c r="A1158" s="40">
        <v>44904</v>
      </c>
      <c r="B1158" s="38">
        <v>228.85</v>
      </c>
      <c r="C1158" s="44">
        <v>18496.599999999999</v>
      </c>
      <c r="D1158" s="32">
        <f t="shared" si="38"/>
        <v>-6.7501617220851063E-3</v>
      </c>
      <c r="E1158" s="32">
        <f t="shared" si="39"/>
        <v>-6.0772111756395393E-3</v>
      </c>
      <c r="F1158" s="32"/>
    </row>
    <row r="1159" spans="1:6">
      <c r="A1159" s="40">
        <v>44907</v>
      </c>
      <c r="B1159" s="38">
        <v>232.4</v>
      </c>
      <c r="C1159" s="44">
        <v>18497.150000000001</v>
      </c>
      <c r="D1159" s="32">
        <f t="shared" si="38"/>
        <v>1.5393257878105217E-2</v>
      </c>
      <c r="E1159" s="32">
        <f t="shared" si="39"/>
        <v>2.9734752494251067E-5</v>
      </c>
      <c r="F1159" s="32"/>
    </row>
    <row r="1160" spans="1:6">
      <c r="A1160" s="40">
        <v>44908</v>
      </c>
      <c r="B1160" s="38">
        <v>231.55</v>
      </c>
      <c r="C1160" s="44">
        <v>18608</v>
      </c>
      <c r="D1160" s="32">
        <f t="shared" si="38"/>
        <v>-3.6641920509952091E-3</v>
      </c>
      <c r="E1160" s="32">
        <f t="shared" si="39"/>
        <v>5.9749296136281512E-3</v>
      </c>
      <c r="F1160" s="32"/>
    </row>
    <row r="1161" spans="1:6">
      <c r="A1161" s="40">
        <v>44909</v>
      </c>
      <c r="B1161" s="38">
        <v>232.15</v>
      </c>
      <c r="C1161" s="44">
        <v>18660.3</v>
      </c>
      <c r="D1161" s="32">
        <f t="shared" si="38"/>
        <v>2.587881539169775E-3</v>
      </c>
      <c r="E1161" s="32">
        <f t="shared" si="39"/>
        <v>2.8066766840707338E-3</v>
      </c>
      <c r="F1161" s="32"/>
    </row>
    <row r="1162" spans="1:6">
      <c r="A1162" s="40">
        <v>44910</v>
      </c>
      <c r="B1162" s="38">
        <v>228.2</v>
      </c>
      <c r="C1162" s="44">
        <v>18414.900000000001</v>
      </c>
      <c r="D1162" s="32">
        <f t="shared" si="38"/>
        <v>-1.7161277037955489E-2</v>
      </c>
      <c r="E1162" s="32">
        <f t="shared" si="39"/>
        <v>-1.3238152933783446E-2</v>
      </c>
      <c r="F1162" s="32"/>
    </row>
    <row r="1163" spans="1:6">
      <c r="A1163" s="40">
        <v>44911</v>
      </c>
      <c r="B1163" s="38">
        <v>224.65</v>
      </c>
      <c r="C1163" s="44">
        <v>18269</v>
      </c>
      <c r="D1163" s="32">
        <f t="shared" si="38"/>
        <v>-1.5678801911806203E-2</v>
      </c>
      <c r="E1163" s="32">
        <f t="shared" si="39"/>
        <v>-7.9544851721632479E-3</v>
      </c>
      <c r="F1163" s="32"/>
    </row>
    <row r="1164" spans="1:6">
      <c r="A1164" s="40">
        <v>44914</v>
      </c>
      <c r="B1164" s="38">
        <v>227.3</v>
      </c>
      <c r="C1164" s="44">
        <v>18420.45</v>
      </c>
      <c r="D1164" s="32">
        <f t="shared" si="38"/>
        <v>1.1727095342328589E-2</v>
      </c>
      <c r="E1164" s="32">
        <f t="shared" si="39"/>
        <v>8.2558261417479597E-3</v>
      </c>
      <c r="F1164" s="32"/>
    </row>
    <row r="1165" spans="1:6">
      <c r="A1165" s="40">
        <v>44915</v>
      </c>
      <c r="B1165" s="38">
        <v>226.1</v>
      </c>
      <c r="C1165" s="44">
        <v>18385.3</v>
      </c>
      <c r="D1165" s="32">
        <f t="shared" si="38"/>
        <v>-5.2933515745734894E-3</v>
      </c>
      <c r="E1165" s="32">
        <f t="shared" si="39"/>
        <v>-1.9100282258184755E-3</v>
      </c>
      <c r="F1165" s="32"/>
    </row>
    <row r="1166" spans="1:6">
      <c r="A1166" s="40">
        <v>44916</v>
      </c>
      <c r="B1166" s="38">
        <v>223.85</v>
      </c>
      <c r="C1166" s="44">
        <v>18199.099999999999</v>
      </c>
      <c r="D1166" s="32">
        <f t="shared" si="38"/>
        <v>-1.0001194596949611E-2</v>
      </c>
      <c r="E1166" s="32">
        <f t="shared" si="39"/>
        <v>-1.0179289959781981E-2</v>
      </c>
      <c r="F1166" s="32"/>
    </row>
    <row r="1167" spans="1:6">
      <c r="A1167" s="40">
        <v>44917</v>
      </c>
      <c r="B1167" s="38">
        <v>222.7</v>
      </c>
      <c r="C1167" s="44">
        <v>18127.349999999999</v>
      </c>
      <c r="D1167" s="32">
        <f t="shared" si="38"/>
        <v>-5.1506104236525756E-3</v>
      </c>
      <c r="E1167" s="32">
        <f t="shared" si="39"/>
        <v>-3.950294801933504E-3</v>
      </c>
      <c r="F1167" s="32"/>
    </row>
    <row r="1168" spans="1:6">
      <c r="A1168" s="40">
        <v>44918</v>
      </c>
      <c r="B1168" s="38">
        <v>215.05</v>
      </c>
      <c r="C1168" s="44">
        <v>17806.8</v>
      </c>
      <c r="D1168" s="32">
        <f t="shared" si="38"/>
        <v>-3.4955015033576509E-2</v>
      </c>
      <c r="E1168" s="32">
        <f t="shared" si="39"/>
        <v>-1.7841440690702759E-2</v>
      </c>
      <c r="F1168" s="32"/>
    </row>
    <row r="1169" spans="1:6">
      <c r="A1169" s="40">
        <v>44921</v>
      </c>
      <c r="B1169" s="38">
        <v>220.75</v>
      </c>
      <c r="C1169" s="44">
        <v>18014.599999999999</v>
      </c>
      <c r="D1169" s="32">
        <f t="shared" si="38"/>
        <v>2.6160280254324025E-2</v>
      </c>
      <c r="E1169" s="32">
        <f t="shared" si="39"/>
        <v>1.1602133416483444E-2</v>
      </c>
      <c r="F1169" s="32"/>
    </row>
    <row r="1170" spans="1:6">
      <c r="A1170" s="40">
        <v>44922</v>
      </c>
      <c r="B1170" s="38">
        <v>221.25</v>
      </c>
      <c r="C1170" s="44">
        <v>18132.3</v>
      </c>
      <c r="D1170" s="32">
        <f t="shared" si="38"/>
        <v>2.2624444039695433E-3</v>
      </c>
      <c r="E1170" s="32">
        <f t="shared" si="39"/>
        <v>6.5123380415187272E-3</v>
      </c>
      <c r="F1170" s="32"/>
    </row>
    <row r="1171" spans="1:6">
      <c r="A1171" s="40">
        <v>44923</v>
      </c>
      <c r="B1171" s="38">
        <v>223.2</v>
      </c>
      <c r="C1171" s="44">
        <v>18122.5</v>
      </c>
      <c r="D1171" s="32">
        <f t="shared" si="38"/>
        <v>8.7749466191168381E-3</v>
      </c>
      <c r="E1171" s="32">
        <f t="shared" si="39"/>
        <v>-5.4061808305026044E-4</v>
      </c>
      <c r="F1171" s="32"/>
    </row>
    <row r="1172" spans="1:6">
      <c r="A1172" s="40">
        <v>44924</v>
      </c>
      <c r="B1172" s="38">
        <v>221.65</v>
      </c>
      <c r="C1172" s="44">
        <v>18191</v>
      </c>
      <c r="D1172" s="32">
        <f t="shared" si="38"/>
        <v>-6.9686693160933158E-3</v>
      </c>
      <c r="E1172" s="32">
        <f t="shared" si="39"/>
        <v>3.7727060871833766E-3</v>
      </c>
      <c r="F1172" s="32"/>
    </row>
    <row r="1173" spans="1:6">
      <c r="A1173" s="40">
        <v>44925</v>
      </c>
      <c r="B1173" s="38">
        <v>225.05</v>
      </c>
      <c r="C1173" s="44">
        <v>18105.3</v>
      </c>
      <c r="D1173" s="32">
        <f t="shared" si="38"/>
        <v>1.522303854787917E-2</v>
      </c>
      <c r="E1173" s="32">
        <f t="shared" si="39"/>
        <v>-4.7222531914706822E-3</v>
      </c>
      <c r="F1173" s="32"/>
    </row>
    <row r="1174" spans="1:6">
      <c r="A1174" s="40">
        <v>44928</v>
      </c>
      <c r="B1174" s="38">
        <v>224.75</v>
      </c>
      <c r="C1174" s="44">
        <v>18197.45</v>
      </c>
      <c r="D1174" s="32">
        <f t="shared" si="38"/>
        <v>-1.3339263872120452E-3</v>
      </c>
      <c r="E1174" s="32">
        <f t="shared" si="39"/>
        <v>5.0767612877239332E-3</v>
      </c>
      <c r="F1174" s="32"/>
    </row>
    <row r="1175" spans="1:6">
      <c r="A1175" s="40">
        <v>44929</v>
      </c>
      <c r="B1175" s="38">
        <v>224.1</v>
      </c>
      <c r="C1175" s="44">
        <v>18232.55</v>
      </c>
      <c r="D1175" s="32">
        <f t="shared" si="38"/>
        <v>-2.8962925448483786E-3</v>
      </c>
      <c r="E1175" s="32">
        <f t="shared" si="39"/>
        <v>1.9269838518420508E-3</v>
      </c>
      <c r="F1175" s="32"/>
    </row>
    <row r="1176" spans="1:6">
      <c r="A1176" s="40">
        <v>44930</v>
      </c>
      <c r="B1176" s="38">
        <v>217.15</v>
      </c>
      <c r="C1176" s="44">
        <v>18042.95</v>
      </c>
      <c r="D1176" s="32">
        <f t="shared" si="38"/>
        <v>-3.1504021826050409E-2</v>
      </c>
      <c r="E1176" s="32">
        <f t="shared" si="39"/>
        <v>-1.0453431463642316E-2</v>
      </c>
      <c r="F1176" s="32"/>
    </row>
    <row r="1177" spans="1:6">
      <c r="A1177" s="40">
        <v>44931</v>
      </c>
      <c r="B1177" s="38">
        <v>218.15</v>
      </c>
      <c r="C1177" s="44">
        <v>17992.150000000001</v>
      </c>
      <c r="D1177" s="32">
        <f t="shared" si="38"/>
        <v>4.5945405887876881E-3</v>
      </c>
      <c r="E1177" s="32">
        <f t="shared" si="39"/>
        <v>-2.8194751035864399E-3</v>
      </c>
      <c r="F1177" s="32"/>
    </row>
    <row r="1178" spans="1:6">
      <c r="A1178" s="40">
        <v>44932</v>
      </c>
      <c r="B1178" s="38">
        <v>214.25</v>
      </c>
      <c r="C1178" s="44">
        <v>17859.45</v>
      </c>
      <c r="D1178" s="32">
        <f t="shared" si="38"/>
        <v>-1.8039342091729499E-2</v>
      </c>
      <c r="E1178" s="32">
        <f t="shared" si="39"/>
        <v>-7.4027717595589147E-3</v>
      </c>
      <c r="F1178" s="32"/>
    </row>
    <row r="1179" spans="1:6">
      <c r="A1179" s="40">
        <v>44935</v>
      </c>
      <c r="B1179" s="38">
        <v>214.95</v>
      </c>
      <c r="C1179" s="44">
        <v>18101.2</v>
      </c>
      <c r="D1179" s="32">
        <f t="shared" si="38"/>
        <v>3.2618854644014149E-3</v>
      </c>
      <c r="E1179" s="32">
        <f t="shared" si="39"/>
        <v>1.3445454515296811E-2</v>
      </c>
      <c r="F1179" s="32"/>
    </row>
    <row r="1180" spans="1:6">
      <c r="A1180" s="40">
        <v>44936</v>
      </c>
      <c r="B1180" s="38">
        <v>216.75</v>
      </c>
      <c r="C1180" s="44">
        <v>17914.150000000001</v>
      </c>
      <c r="D1180" s="32">
        <f t="shared" si="38"/>
        <v>8.3391727183606684E-3</v>
      </c>
      <c r="E1180" s="32">
        <f t="shared" si="39"/>
        <v>-1.0387331059448432E-2</v>
      </c>
      <c r="F1180" s="32"/>
    </row>
    <row r="1181" spans="1:6">
      <c r="A1181" s="40">
        <v>44937</v>
      </c>
      <c r="B1181" s="38">
        <v>213.4</v>
      </c>
      <c r="C1181" s="44">
        <v>17895.7</v>
      </c>
      <c r="D1181" s="32">
        <f t="shared" si="38"/>
        <v>-1.5576276792998219E-2</v>
      </c>
      <c r="E1181" s="32">
        <f t="shared" si="39"/>
        <v>-1.0304428324909225E-3</v>
      </c>
      <c r="F1181" s="32"/>
    </row>
    <row r="1182" spans="1:6">
      <c r="A1182" s="40">
        <v>44938</v>
      </c>
      <c r="B1182" s="38">
        <v>213.9</v>
      </c>
      <c r="C1182" s="44">
        <v>17858.2</v>
      </c>
      <c r="D1182" s="32">
        <f t="shared" si="38"/>
        <v>2.3402772207068638E-3</v>
      </c>
      <c r="E1182" s="32">
        <f t="shared" si="39"/>
        <v>-2.097674030007273E-3</v>
      </c>
      <c r="F1182" s="32"/>
    </row>
    <row r="1183" spans="1:6">
      <c r="A1183" s="40">
        <v>44939</v>
      </c>
      <c r="B1183" s="38">
        <v>215.1</v>
      </c>
      <c r="C1183" s="44">
        <v>17956.599999999999</v>
      </c>
      <c r="D1183" s="32">
        <f t="shared" si="38"/>
        <v>5.5944201853243107E-3</v>
      </c>
      <c r="E1183" s="32">
        <f t="shared" si="39"/>
        <v>5.4949488811592336E-3</v>
      </c>
      <c r="F1183" s="32"/>
    </row>
    <row r="1184" spans="1:6">
      <c r="A1184" s="40">
        <v>44942</v>
      </c>
      <c r="B1184" s="38">
        <v>213.75</v>
      </c>
      <c r="C1184" s="44">
        <v>17894.849999999999</v>
      </c>
      <c r="D1184" s="32">
        <f t="shared" si="38"/>
        <v>-6.2959284568146999E-3</v>
      </c>
      <c r="E1184" s="32">
        <f t="shared" si="39"/>
        <v>-3.44477342271146E-3</v>
      </c>
      <c r="F1184" s="32"/>
    </row>
    <row r="1185" spans="1:6">
      <c r="A1185" s="40">
        <v>44943</v>
      </c>
      <c r="B1185" s="38">
        <v>213.1</v>
      </c>
      <c r="C1185" s="44">
        <v>18053.3</v>
      </c>
      <c r="D1185" s="32">
        <f t="shared" si="38"/>
        <v>-3.0455687122981456E-3</v>
      </c>
      <c r="E1185" s="32">
        <f t="shared" si="39"/>
        <v>8.8155315999272829E-3</v>
      </c>
      <c r="F1185" s="32"/>
    </row>
    <row r="1186" spans="1:6">
      <c r="A1186" s="40">
        <v>44944</v>
      </c>
      <c r="B1186" s="38">
        <v>216.85</v>
      </c>
      <c r="C1186" s="44">
        <v>18165.349999999999</v>
      </c>
      <c r="D1186" s="32">
        <f t="shared" si="38"/>
        <v>1.7444331176803746E-2</v>
      </c>
      <c r="E1186" s="32">
        <f t="shared" si="39"/>
        <v>6.1874397571668738E-3</v>
      </c>
      <c r="F1186" s="32"/>
    </row>
    <row r="1187" spans="1:6">
      <c r="A1187" s="40">
        <v>44945</v>
      </c>
      <c r="B1187" s="38">
        <v>223.95</v>
      </c>
      <c r="C1187" s="44">
        <v>18107.849999999999</v>
      </c>
      <c r="D1187" s="32">
        <f t="shared" si="38"/>
        <v>3.2216942371933802E-2</v>
      </c>
      <c r="E1187" s="32">
        <f t="shared" si="39"/>
        <v>-3.1703874024205901E-3</v>
      </c>
      <c r="F1187" s="32"/>
    </row>
    <row r="1188" spans="1:6">
      <c r="A1188" s="40">
        <v>44946</v>
      </c>
      <c r="B1188" s="38">
        <v>227</v>
      </c>
      <c r="C1188" s="44">
        <v>18027.650000000001</v>
      </c>
      <c r="D1188" s="32">
        <f t="shared" si="38"/>
        <v>1.3527204828093664E-2</v>
      </c>
      <c r="E1188" s="32">
        <f t="shared" si="39"/>
        <v>-4.4388555124240574E-3</v>
      </c>
      <c r="F1188" s="32"/>
    </row>
    <row r="1189" spans="1:6">
      <c r="A1189" s="40">
        <v>44949</v>
      </c>
      <c r="B1189" s="38">
        <v>230.1</v>
      </c>
      <c r="C1189" s="44">
        <v>18118.55</v>
      </c>
      <c r="D1189" s="32">
        <f t="shared" si="38"/>
        <v>1.3563979559917559E-2</v>
      </c>
      <c r="E1189" s="32">
        <f t="shared" si="39"/>
        <v>5.0295849424065783E-3</v>
      </c>
      <c r="F1189" s="32"/>
    </row>
    <row r="1190" spans="1:6">
      <c r="A1190" s="40">
        <v>44950</v>
      </c>
      <c r="B1190" s="38">
        <v>227.6</v>
      </c>
      <c r="C1190" s="44">
        <v>18118.3</v>
      </c>
      <c r="D1190" s="32">
        <f t="shared" si="38"/>
        <v>-1.0924294789144393E-2</v>
      </c>
      <c r="E1190" s="32">
        <f t="shared" si="39"/>
        <v>-1.3798108831454769E-5</v>
      </c>
      <c r="F1190" s="32"/>
    </row>
    <row r="1191" spans="1:6">
      <c r="A1191" s="40">
        <v>44951</v>
      </c>
      <c r="B1191" s="38">
        <v>226.15</v>
      </c>
      <c r="C1191" s="44">
        <v>17891.95</v>
      </c>
      <c r="D1191" s="32">
        <f t="shared" si="38"/>
        <v>-6.3912063283236061E-3</v>
      </c>
      <c r="E1191" s="32">
        <f t="shared" si="39"/>
        <v>-1.2571586207360697E-2</v>
      </c>
      <c r="F1191" s="32"/>
    </row>
    <row r="1192" spans="1:6">
      <c r="A1192" s="40">
        <v>44953</v>
      </c>
      <c r="B1192" s="38">
        <v>222.4</v>
      </c>
      <c r="C1192" s="44">
        <v>17604.349999999999</v>
      </c>
      <c r="D1192" s="32">
        <f t="shared" si="38"/>
        <v>-1.6720933547424814E-2</v>
      </c>
      <c r="E1192" s="32">
        <f t="shared" si="39"/>
        <v>-1.6204860425410094E-2</v>
      </c>
      <c r="F1192" s="32"/>
    </row>
    <row r="1193" spans="1:6">
      <c r="A1193" s="40">
        <v>44956</v>
      </c>
      <c r="B1193" s="38">
        <v>225.85</v>
      </c>
      <c r="C1193" s="44">
        <v>17648.95</v>
      </c>
      <c r="D1193" s="32">
        <f t="shared" si="38"/>
        <v>1.5393499724185789E-2</v>
      </c>
      <c r="E1193" s="32">
        <f t="shared" si="39"/>
        <v>2.5302609284759267E-3</v>
      </c>
      <c r="F1193" s="32"/>
    </row>
    <row r="1194" spans="1:6">
      <c r="A1194" s="40">
        <v>44957</v>
      </c>
      <c r="B1194" s="38">
        <v>224.85</v>
      </c>
      <c r="C1194" s="44">
        <v>17662.150000000001</v>
      </c>
      <c r="D1194" s="32">
        <f t="shared" si="38"/>
        <v>-4.4375488838967496E-3</v>
      </c>
      <c r="E1194" s="32">
        <f t="shared" si="39"/>
        <v>7.4764029525351266E-4</v>
      </c>
      <c r="F1194" s="32"/>
    </row>
    <row r="1195" spans="1:6">
      <c r="A1195" s="40">
        <v>44958</v>
      </c>
      <c r="B1195" s="38">
        <v>220.65</v>
      </c>
      <c r="C1195" s="44">
        <v>17616.3</v>
      </c>
      <c r="D1195" s="32">
        <f t="shared" si="38"/>
        <v>-1.8855777501160093E-2</v>
      </c>
      <c r="E1195" s="32">
        <f t="shared" si="39"/>
        <v>-2.5993220119003902E-3</v>
      </c>
      <c r="F1195" s="32"/>
    </row>
    <row r="1196" spans="1:6">
      <c r="A1196" s="40">
        <v>44959</v>
      </c>
      <c r="B1196" s="38">
        <v>217.65</v>
      </c>
      <c r="C1196" s="44">
        <v>17610.400000000001</v>
      </c>
      <c r="D1196" s="32">
        <f t="shared" si="38"/>
        <v>-1.3689467717249644E-2</v>
      </c>
      <c r="E1196" s="32">
        <f t="shared" si="39"/>
        <v>-3.3497319108321866E-4</v>
      </c>
      <c r="F1196" s="32"/>
    </row>
    <row r="1197" spans="1:6">
      <c r="A1197" s="40">
        <v>44960</v>
      </c>
      <c r="B1197" s="38">
        <v>218.9</v>
      </c>
      <c r="C1197" s="44">
        <v>17854.05</v>
      </c>
      <c r="D1197" s="32">
        <f t="shared" si="38"/>
        <v>5.7267365305106437E-3</v>
      </c>
      <c r="E1197" s="32">
        <f t="shared" si="39"/>
        <v>1.3740736629151006E-2</v>
      </c>
      <c r="F1197" s="32"/>
    </row>
    <row r="1198" spans="1:6">
      <c r="A1198" s="40">
        <v>44963</v>
      </c>
      <c r="B1198" s="38">
        <v>219.6</v>
      </c>
      <c r="C1198" s="44">
        <v>17764.599999999999</v>
      </c>
      <c r="D1198" s="32">
        <f t="shared" si="38"/>
        <v>3.1927051065583347E-3</v>
      </c>
      <c r="E1198" s="32">
        <f t="shared" si="39"/>
        <v>-5.0226602101452831E-3</v>
      </c>
      <c r="F1198" s="32"/>
    </row>
    <row r="1199" spans="1:6">
      <c r="A1199" s="40">
        <v>44964</v>
      </c>
      <c r="B1199" s="38">
        <v>219.7</v>
      </c>
      <c r="C1199" s="44">
        <v>17721.5</v>
      </c>
      <c r="D1199" s="32">
        <f t="shared" si="38"/>
        <v>4.552697551888288E-4</v>
      </c>
      <c r="E1199" s="32">
        <f t="shared" si="39"/>
        <v>-2.4291213288073102E-3</v>
      </c>
      <c r="F1199" s="32"/>
    </row>
    <row r="1200" spans="1:6">
      <c r="A1200" s="40">
        <v>44965</v>
      </c>
      <c r="B1200" s="38">
        <v>215.5</v>
      </c>
      <c r="C1200" s="44">
        <v>17871.7</v>
      </c>
      <c r="D1200" s="32">
        <f t="shared" si="38"/>
        <v>-1.9302069846761964E-2</v>
      </c>
      <c r="E1200" s="32">
        <f t="shared" si="39"/>
        <v>8.4398644447551876E-3</v>
      </c>
      <c r="F1200" s="32"/>
    </row>
    <row r="1201" spans="1:6">
      <c r="A1201" s="40">
        <v>44966</v>
      </c>
      <c r="B1201" s="38">
        <v>214.55</v>
      </c>
      <c r="C1201" s="44">
        <v>17893.45</v>
      </c>
      <c r="D1201" s="32">
        <f t="shared" si="38"/>
        <v>-4.4180981062686879E-3</v>
      </c>
      <c r="E1201" s="32">
        <f t="shared" si="39"/>
        <v>1.2162679413476782E-3</v>
      </c>
      <c r="F1201" s="32"/>
    </row>
    <row r="1202" spans="1:6">
      <c r="A1202" s="40">
        <v>44967</v>
      </c>
      <c r="B1202" s="38">
        <v>211.5</v>
      </c>
      <c r="C1202" s="44">
        <v>17856.5</v>
      </c>
      <c r="D1202" s="32">
        <f t="shared" si="38"/>
        <v>-1.4317812951201155E-2</v>
      </c>
      <c r="E1202" s="32">
        <f t="shared" si="39"/>
        <v>-2.0671364943135387E-3</v>
      </c>
      <c r="F1202" s="32"/>
    </row>
    <row r="1203" spans="1:6">
      <c r="A1203" s="40">
        <v>44970</v>
      </c>
      <c r="B1203" s="38">
        <v>213.05</v>
      </c>
      <c r="C1203" s="44">
        <v>17770.900000000001</v>
      </c>
      <c r="D1203" s="32">
        <f t="shared" si="38"/>
        <v>7.3018814595883349E-3</v>
      </c>
      <c r="E1203" s="32">
        <f t="shared" si="39"/>
        <v>-4.8052995568044921E-3</v>
      </c>
      <c r="F1203" s="32"/>
    </row>
    <row r="1204" spans="1:6">
      <c r="A1204" s="40">
        <v>44971</v>
      </c>
      <c r="B1204" s="38">
        <v>211.75</v>
      </c>
      <c r="C1204" s="44">
        <v>17929.849999999999</v>
      </c>
      <c r="D1204" s="32">
        <f t="shared" si="38"/>
        <v>-6.1205464137573167E-3</v>
      </c>
      <c r="E1204" s="32">
        <f t="shared" si="39"/>
        <v>8.9046336726180588E-3</v>
      </c>
      <c r="F1204" s="32"/>
    </row>
    <row r="1205" spans="1:6">
      <c r="A1205" s="40">
        <v>44972</v>
      </c>
      <c r="B1205" s="38">
        <v>212.9</v>
      </c>
      <c r="C1205" s="44">
        <v>18015.849999999999</v>
      </c>
      <c r="D1205" s="32">
        <f t="shared" si="38"/>
        <v>5.4162383672699439E-3</v>
      </c>
      <c r="E1205" s="32">
        <f t="shared" si="39"/>
        <v>4.7850042753287744E-3</v>
      </c>
      <c r="F1205" s="32"/>
    </row>
    <row r="1206" spans="1:6">
      <c r="A1206" s="40">
        <v>44973</v>
      </c>
      <c r="B1206" s="38">
        <v>215.45</v>
      </c>
      <c r="C1206" s="44">
        <v>18035.849999999999</v>
      </c>
      <c r="D1206" s="32">
        <f t="shared" si="38"/>
        <v>1.1906292162413195E-2</v>
      </c>
      <c r="E1206" s="32">
        <f t="shared" si="39"/>
        <v>1.1095178342057001E-3</v>
      </c>
      <c r="F1206" s="32"/>
    </row>
    <row r="1207" spans="1:6">
      <c r="A1207" s="40">
        <v>44974</v>
      </c>
      <c r="B1207" s="38">
        <v>217.5</v>
      </c>
      <c r="C1207" s="44">
        <v>17944.2</v>
      </c>
      <c r="D1207" s="32">
        <f t="shared" si="38"/>
        <v>9.4699864668918287E-3</v>
      </c>
      <c r="E1207" s="32">
        <f t="shared" si="39"/>
        <v>-5.0945008816343056E-3</v>
      </c>
      <c r="F1207" s="32"/>
    </row>
    <row r="1208" spans="1:6">
      <c r="A1208" s="40">
        <v>44977</v>
      </c>
      <c r="B1208" s="38">
        <v>218.3</v>
      </c>
      <c r="C1208" s="44">
        <v>17844.599999999999</v>
      </c>
      <c r="D1208" s="32">
        <f t="shared" si="38"/>
        <v>3.671413027159405E-3</v>
      </c>
      <c r="E1208" s="32">
        <f t="shared" si="39"/>
        <v>-5.5660014941524474E-3</v>
      </c>
      <c r="F1208" s="32"/>
    </row>
    <row r="1209" spans="1:6">
      <c r="A1209" s="40">
        <v>44978</v>
      </c>
      <c r="B1209" s="38">
        <v>214.05</v>
      </c>
      <c r="C1209" s="44">
        <v>17826.7</v>
      </c>
      <c r="D1209" s="32">
        <f t="shared" si="38"/>
        <v>-1.9660630964943103E-2</v>
      </c>
      <c r="E1209" s="32">
        <f t="shared" si="39"/>
        <v>-1.0036080267580851E-3</v>
      </c>
      <c r="F1209" s="32"/>
    </row>
    <row r="1210" spans="1:6">
      <c r="A1210" s="40">
        <v>44979</v>
      </c>
      <c r="B1210" s="38">
        <v>211.85</v>
      </c>
      <c r="C1210" s="44">
        <v>17554.3</v>
      </c>
      <c r="D1210" s="32">
        <f t="shared" si="38"/>
        <v>-1.0331155518387003E-2</v>
      </c>
      <c r="E1210" s="32">
        <f t="shared" si="39"/>
        <v>-1.539839927597453E-2</v>
      </c>
      <c r="F1210" s="32"/>
    </row>
    <row r="1211" spans="1:6">
      <c r="A1211" s="40">
        <v>44980</v>
      </c>
      <c r="B1211" s="38">
        <v>214.9</v>
      </c>
      <c r="C1211" s="44">
        <v>17511.25</v>
      </c>
      <c r="D1211" s="32">
        <f t="shared" si="38"/>
        <v>1.4294326575896625E-2</v>
      </c>
      <c r="E1211" s="32">
        <f t="shared" si="39"/>
        <v>-2.4554026176142147E-3</v>
      </c>
      <c r="F1211" s="32"/>
    </row>
    <row r="1212" spans="1:6">
      <c r="A1212" s="40">
        <v>44981</v>
      </c>
      <c r="B1212" s="38">
        <v>217.05</v>
      </c>
      <c r="C1212" s="44">
        <v>17465.8</v>
      </c>
      <c r="D1212" s="32">
        <f t="shared" si="38"/>
        <v>9.9549380971378516E-3</v>
      </c>
      <c r="E1212" s="32">
        <f t="shared" si="39"/>
        <v>-2.5988484209401182E-3</v>
      </c>
      <c r="F1212" s="32"/>
    </row>
    <row r="1213" spans="1:6">
      <c r="A1213" s="40">
        <v>44984</v>
      </c>
      <c r="B1213" s="38">
        <v>216.95</v>
      </c>
      <c r="C1213" s="44">
        <v>17392.7</v>
      </c>
      <c r="D1213" s="32">
        <f t="shared" si="38"/>
        <v>-4.6082950124297053E-4</v>
      </c>
      <c r="E1213" s="32">
        <f t="shared" si="39"/>
        <v>-4.1941051482731325E-3</v>
      </c>
      <c r="F1213" s="32"/>
    </row>
    <row r="1214" spans="1:6">
      <c r="A1214" s="40">
        <v>44985</v>
      </c>
      <c r="B1214" s="38">
        <v>215.4</v>
      </c>
      <c r="C1214" s="44">
        <v>17303.95</v>
      </c>
      <c r="D1214" s="32">
        <f t="shared" si="38"/>
        <v>-7.1701475220714338E-3</v>
      </c>
      <c r="E1214" s="32">
        <f t="shared" si="39"/>
        <v>-5.1157788177069495E-3</v>
      </c>
      <c r="F1214" s="32"/>
    </row>
    <row r="1215" spans="1:6">
      <c r="A1215" s="40">
        <v>44986</v>
      </c>
      <c r="B1215" s="38">
        <v>218.75</v>
      </c>
      <c r="C1215" s="44">
        <v>17450.900000000001</v>
      </c>
      <c r="D1215" s="32">
        <f t="shared" si="38"/>
        <v>1.5432760515435535E-2</v>
      </c>
      <c r="E1215" s="32">
        <f t="shared" si="39"/>
        <v>8.4564241084092717E-3</v>
      </c>
      <c r="F1215" s="32"/>
    </row>
    <row r="1216" spans="1:6">
      <c r="A1216" s="40">
        <v>44987</v>
      </c>
      <c r="B1216" s="38">
        <v>222.85</v>
      </c>
      <c r="C1216" s="44">
        <v>17321.900000000001</v>
      </c>
      <c r="D1216" s="32">
        <f t="shared" si="38"/>
        <v>1.8569374154841046E-2</v>
      </c>
      <c r="E1216" s="32">
        <f t="shared" si="39"/>
        <v>-7.4196263629130879E-3</v>
      </c>
      <c r="F1216" s="32"/>
    </row>
    <row r="1217" spans="1:6">
      <c r="A1217" s="40">
        <v>44988</v>
      </c>
      <c r="B1217" s="38">
        <v>222.95</v>
      </c>
      <c r="C1217" s="44">
        <v>17594.349999999999</v>
      </c>
      <c r="D1217" s="32">
        <f t="shared" si="38"/>
        <v>4.4863168092075143E-4</v>
      </c>
      <c r="E1217" s="32">
        <f t="shared" si="39"/>
        <v>1.5606230891244488E-2</v>
      </c>
      <c r="F1217" s="32"/>
    </row>
    <row r="1218" spans="1:6">
      <c r="A1218" s="40">
        <v>44991</v>
      </c>
      <c r="B1218" s="38">
        <v>224.9</v>
      </c>
      <c r="C1218" s="44">
        <v>17711.45</v>
      </c>
      <c r="D1218" s="32">
        <f t="shared" si="38"/>
        <v>8.7083278917844138E-3</v>
      </c>
      <c r="E1218" s="32">
        <f t="shared" si="39"/>
        <v>6.6334953122811511E-3</v>
      </c>
      <c r="F1218" s="32"/>
    </row>
    <row r="1219" spans="1:6">
      <c r="A1219" s="40">
        <v>44993</v>
      </c>
      <c r="B1219" s="38">
        <v>224.85</v>
      </c>
      <c r="C1219" s="44">
        <v>17754.400000000001</v>
      </c>
      <c r="D1219" s="32">
        <f t="shared" si="38"/>
        <v>-2.2234574855361613E-4</v>
      </c>
      <c r="E1219" s="32">
        <f t="shared" si="39"/>
        <v>2.4220494360940436E-3</v>
      </c>
      <c r="F1219" s="32"/>
    </row>
    <row r="1220" spans="1:6">
      <c r="A1220" s="40">
        <v>44994</v>
      </c>
      <c r="B1220" s="38">
        <v>224.8</v>
      </c>
      <c r="C1220" s="44">
        <v>17589.599999999999</v>
      </c>
      <c r="D1220" s="32">
        <f t="shared" ref="D1220:D1235" si="40">LN(B1220/B1219)</f>
        <v>-2.223951971802963E-4</v>
      </c>
      <c r="E1220" s="32">
        <f t="shared" ref="E1220:E1235" si="41">LN(C1220/C1219)</f>
        <v>-9.3255542287693904E-3</v>
      </c>
      <c r="F1220" s="32"/>
    </row>
    <row r="1221" spans="1:6">
      <c r="A1221" s="40">
        <v>44995</v>
      </c>
      <c r="B1221" s="38">
        <v>224.35</v>
      </c>
      <c r="C1221" s="44">
        <v>17412.900000000001</v>
      </c>
      <c r="D1221" s="32">
        <f t="shared" si="40"/>
        <v>-2.0037855975437416E-3</v>
      </c>
      <c r="E1221" s="32">
        <f t="shared" si="41"/>
        <v>-1.0096507452669731E-2</v>
      </c>
      <c r="F1221" s="32"/>
    </row>
    <row r="1222" spans="1:6">
      <c r="A1222" s="40">
        <v>44998</v>
      </c>
      <c r="B1222" s="38">
        <v>220.8</v>
      </c>
      <c r="C1222" s="44">
        <v>17154.3</v>
      </c>
      <c r="D1222" s="32">
        <f t="shared" si="40"/>
        <v>-1.5950018019051975E-2</v>
      </c>
      <c r="E1222" s="32">
        <f t="shared" si="41"/>
        <v>-1.4962439797248966E-2</v>
      </c>
      <c r="F1222" s="32"/>
    </row>
    <row r="1223" spans="1:6">
      <c r="A1223" s="40">
        <v>44999</v>
      </c>
      <c r="B1223" s="38">
        <v>221.05</v>
      </c>
      <c r="C1223" s="44">
        <v>17043.3</v>
      </c>
      <c r="D1223" s="32">
        <f t="shared" si="40"/>
        <v>1.1316058693119021E-3</v>
      </c>
      <c r="E1223" s="32">
        <f t="shared" si="41"/>
        <v>-6.4917064247525776E-3</v>
      </c>
      <c r="F1223" s="32"/>
    </row>
    <row r="1224" spans="1:6">
      <c r="A1224" s="40">
        <v>45000</v>
      </c>
      <c r="B1224" s="38">
        <v>219.9</v>
      </c>
      <c r="C1224" s="44">
        <v>16972.150000000001</v>
      </c>
      <c r="D1224" s="32">
        <f t="shared" si="40"/>
        <v>-5.2160227115367209E-3</v>
      </c>
      <c r="E1224" s="32">
        <f t="shared" si="41"/>
        <v>-4.1833992356591016E-3</v>
      </c>
      <c r="F1224" s="32"/>
    </row>
    <row r="1225" spans="1:6">
      <c r="A1225" s="40">
        <v>45001</v>
      </c>
      <c r="B1225" s="38">
        <v>220.85</v>
      </c>
      <c r="C1225" s="44">
        <v>16985.599999999999</v>
      </c>
      <c r="D1225" s="32">
        <f t="shared" si="40"/>
        <v>4.3108404818199006E-3</v>
      </c>
      <c r="E1225" s="32">
        <f t="shared" si="41"/>
        <v>7.9216088835932304E-4</v>
      </c>
      <c r="F1225" s="32"/>
    </row>
    <row r="1226" spans="1:6">
      <c r="A1226" s="40">
        <v>45002</v>
      </c>
      <c r="B1226" s="38">
        <v>221.65</v>
      </c>
      <c r="C1226" s="44">
        <v>17100.05</v>
      </c>
      <c r="D1226" s="32">
        <f t="shared" si="40"/>
        <v>3.6158231485271825E-3</v>
      </c>
      <c r="E1226" s="32">
        <f t="shared" si="41"/>
        <v>6.715461205305623E-3</v>
      </c>
      <c r="F1226" s="32"/>
    </row>
    <row r="1227" spans="1:6">
      <c r="A1227" s="40">
        <v>45005</v>
      </c>
      <c r="B1227" s="38">
        <v>217.05</v>
      </c>
      <c r="C1227" s="44">
        <v>16988.400000000001</v>
      </c>
      <c r="D1227" s="32">
        <f t="shared" si="40"/>
        <v>-2.0971819445459998E-2</v>
      </c>
      <c r="E1227" s="32">
        <f t="shared" si="41"/>
        <v>-6.5506292746326279E-3</v>
      </c>
      <c r="F1227" s="32"/>
    </row>
    <row r="1228" spans="1:6">
      <c r="A1228" s="40">
        <v>45006</v>
      </c>
      <c r="B1228" s="38">
        <v>217.05</v>
      </c>
      <c r="C1228" s="44">
        <v>17107.5</v>
      </c>
      <c r="D1228" s="32">
        <f t="shared" si="40"/>
        <v>0</v>
      </c>
      <c r="E1228" s="32">
        <f t="shared" si="41"/>
        <v>6.9862056382009536E-3</v>
      </c>
      <c r="F1228" s="32"/>
    </row>
    <row r="1229" spans="1:6">
      <c r="A1229" s="40">
        <v>45007</v>
      </c>
      <c r="B1229" s="38">
        <v>213.95</v>
      </c>
      <c r="C1229" s="44">
        <v>17151.900000000001</v>
      </c>
      <c r="D1229" s="32">
        <f t="shared" si="40"/>
        <v>-1.4385398882776769E-2</v>
      </c>
      <c r="E1229" s="32">
        <f t="shared" si="41"/>
        <v>2.5919908029994904E-3</v>
      </c>
      <c r="F1229" s="32"/>
    </row>
    <row r="1230" spans="1:6">
      <c r="A1230" s="40">
        <v>45008</v>
      </c>
      <c r="B1230" s="38">
        <v>213.35</v>
      </c>
      <c r="C1230" s="44">
        <v>17076.900000000001</v>
      </c>
      <c r="D1230" s="32">
        <f t="shared" si="40"/>
        <v>-2.8083332288168475E-3</v>
      </c>
      <c r="E1230" s="32">
        <f t="shared" si="41"/>
        <v>-4.3822815890368141E-3</v>
      </c>
      <c r="F1230" s="32"/>
    </row>
    <row r="1231" spans="1:6">
      <c r="A1231" s="40">
        <v>45009</v>
      </c>
      <c r="B1231" s="38">
        <v>208.45</v>
      </c>
      <c r="C1231" s="44">
        <v>16945.05</v>
      </c>
      <c r="D1231" s="32">
        <f t="shared" si="40"/>
        <v>-2.3234805307203121E-2</v>
      </c>
      <c r="E1231" s="32">
        <f t="shared" si="41"/>
        <v>-7.7509172808900607E-3</v>
      </c>
      <c r="F1231" s="32"/>
    </row>
    <row r="1232" spans="1:6">
      <c r="A1232" s="40">
        <v>45012</v>
      </c>
      <c r="B1232" s="38">
        <v>208.4</v>
      </c>
      <c r="C1232" s="44">
        <v>16985.7</v>
      </c>
      <c r="D1232" s="32">
        <f t="shared" si="40"/>
        <v>-2.3989444759399845E-4</v>
      </c>
      <c r="E1232" s="32">
        <f t="shared" si="41"/>
        <v>2.3960578205877384E-3</v>
      </c>
      <c r="F1232" s="32"/>
    </row>
    <row r="1233" spans="1:6">
      <c r="A1233" s="40">
        <v>45013</v>
      </c>
      <c r="B1233" s="38">
        <v>208.9</v>
      </c>
      <c r="C1233" s="44">
        <v>16951.7</v>
      </c>
      <c r="D1233" s="32">
        <f t="shared" si="40"/>
        <v>2.3963586833082606E-3</v>
      </c>
      <c r="E1233" s="32">
        <f t="shared" si="41"/>
        <v>-2.0036898156717883E-3</v>
      </c>
      <c r="F1233" s="32"/>
    </row>
    <row r="1234" spans="1:6">
      <c r="A1234" s="40">
        <v>45014</v>
      </c>
      <c r="B1234" s="38">
        <v>212.95</v>
      </c>
      <c r="C1234" s="44">
        <v>17080.7</v>
      </c>
      <c r="D1234" s="32">
        <f t="shared" si="40"/>
        <v>1.9201727806702353E-2</v>
      </c>
      <c r="E1234" s="32">
        <f t="shared" si="41"/>
        <v>7.5810473446718757E-3</v>
      </c>
      <c r="F1234" s="32"/>
    </row>
    <row r="1235" spans="1:6">
      <c r="A1235" s="40">
        <v>45016</v>
      </c>
      <c r="B1235" s="38">
        <v>213.65</v>
      </c>
      <c r="C1235" s="44">
        <v>17359.75</v>
      </c>
      <c r="D1235" s="32">
        <f t="shared" si="40"/>
        <v>3.281765720811645E-3</v>
      </c>
      <c r="E1235" s="32">
        <f t="shared" si="41"/>
        <v>1.6205137079674727E-2</v>
      </c>
      <c r="F1235" s="32"/>
    </row>
    <row r="1236" spans="1:6">
      <c r="D1236" s="9"/>
      <c r="E1236" s="9"/>
      <c r="F1236" s="9"/>
    </row>
    <row r="1237" spans="1:6">
      <c r="D1237" s="9"/>
      <c r="E1237" s="9"/>
      <c r="F1237" s="9"/>
    </row>
    <row r="1238" spans="1:6">
      <c r="D1238" s="9"/>
      <c r="E1238" s="9"/>
      <c r="F1238" s="9"/>
    </row>
    <row r="1239" spans="1:6">
      <c r="D1239" s="9"/>
      <c r="E1239" s="9"/>
      <c r="F1239" s="9"/>
    </row>
    <row r="1240" spans="1:6">
      <c r="D1240" s="9"/>
      <c r="E1240" s="9"/>
      <c r="F1240" s="9"/>
    </row>
    <row r="1241" spans="1:6">
      <c r="D1241" s="9"/>
      <c r="E1241" s="9"/>
      <c r="F1241" s="9"/>
    </row>
    <row r="1242" spans="1:6">
      <c r="D1242" s="9"/>
      <c r="E1242" s="9"/>
      <c r="F1242" s="9"/>
    </row>
    <row r="1243" spans="1:6">
      <c r="D1243" s="9"/>
      <c r="E1243" s="9"/>
      <c r="F1243" s="9"/>
    </row>
    <row r="1244" spans="1:6">
      <c r="A1244" s="36"/>
      <c r="D1244" s="9"/>
      <c r="E1244" s="9"/>
      <c r="F1244" s="9"/>
    </row>
    <row r="1245" spans="1:6">
      <c r="A1245" s="36"/>
      <c r="D1245" s="9"/>
      <c r="E1245" s="9"/>
      <c r="F1245" s="9"/>
    </row>
    <row r="1246" spans="1:6">
      <c r="A1246" s="36"/>
      <c r="D1246" s="9"/>
      <c r="E1246" s="9"/>
      <c r="F1246" s="9"/>
    </row>
    <row r="1247" spans="1:6">
      <c r="A1247" s="36"/>
      <c r="D1247" s="9"/>
      <c r="E1247" s="9"/>
      <c r="F1247" s="9"/>
    </row>
    <row r="1248" spans="1:6">
      <c r="A1248" s="36"/>
      <c r="D1248" s="9"/>
      <c r="E1248" s="9"/>
      <c r="F1248" s="9"/>
    </row>
    <row r="1249" spans="1:6">
      <c r="A1249" s="36"/>
      <c r="D1249" s="9"/>
      <c r="E1249" s="9"/>
      <c r="F1249" s="9"/>
    </row>
    <row r="1250" spans="1:6">
      <c r="A1250" s="36"/>
      <c r="D1250" s="9"/>
      <c r="E1250" s="9"/>
      <c r="F1250" s="9"/>
    </row>
    <row r="1251" spans="1:6">
      <c r="A1251" s="36"/>
      <c r="D1251" s="9"/>
      <c r="E1251" s="9"/>
      <c r="F1251" s="9"/>
    </row>
    <row r="1252" spans="1:6">
      <c r="A1252" s="36"/>
      <c r="D1252" s="9"/>
      <c r="E1252" s="9"/>
      <c r="F1252" s="9"/>
    </row>
    <row r="1253" spans="1:6">
      <c r="A1253" s="36"/>
      <c r="D1253" s="9"/>
      <c r="E1253" s="9"/>
      <c r="F1253" s="9"/>
    </row>
    <row r="1254" spans="1:6">
      <c r="A1254" s="36"/>
      <c r="D1254" s="9"/>
      <c r="E1254" s="9"/>
      <c r="F1254" s="9"/>
    </row>
    <row r="1255" spans="1:6">
      <c r="A1255" s="36"/>
      <c r="D1255" s="9"/>
      <c r="E1255" s="9"/>
      <c r="F1255" s="9"/>
    </row>
    <row r="1256" spans="1:6">
      <c r="A1256" s="36"/>
      <c r="D1256" s="9"/>
      <c r="E1256" s="9"/>
      <c r="F1256" s="9"/>
    </row>
    <row r="1257" spans="1:6">
      <c r="A1257" s="36"/>
      <c r="D1257" s="9"/>
      <c r="E1257" s="9"/>
      <c r="F1257" s="9"/>
    </row>
    <row r="1258" spans="1:6">
      <c r="A1258" s="36"/>
      <c r="D1258" s="9"/>
      <c r="E1258" s="9"/>
      <c r="F1258" s="9"/>
    </row>
    <row r="1259" spans="1:6">
      <c r="A1259" s="36"/>
      <c r="D1259" s="9"/>
      <c r="E1259" s="9"/>
      <c r="F1259" s="9"/>
    </row>
    <row r="1260" spans="1:6">
      <c r="A1260" s="36"/>
      <c r="D1260" s="9"/>
      <c r="E1260" s="9"/>
      <c r="F1260" s="9"/>
    </row>
    <row r="1261" spans="1:6">
      <c r="A1261" s="36"/>
      <c r="D1261" s="9"/>
      <c r="E1261" s="9"/>
      <c r="F1261" s="9"/>
    </row>
    <row r="1262" spans="1:6">
      <c r="A1262" s="36"/>
      <c r="D1262" s="9"/>
      <c r="E1262" s="9"/>
      <c r="F1262" s="9"/>
    </row>
    <row r="1263" spans="1:6">
      <c r="D1263" s="9"/>
      <c r="E1263" s="9"/>
      <c r="F1263" s="9"/>
    </row>
    <row r="1264" spans="1:6">
      <c r="D1264" s="9"/>
      <c r="E1264" s="9"/>
      <c r="F1264" s="9"/>
    </row>
    <row r="1265" spans="1:6">
      <c r="D1265" s="9"/>
      <c r="E1265" s="9"/>
      <c r="F1265" s="9"/>
    </row>
    <row r="1266" spans="1:6">
      <c r="A1266" s="36"/>
      <c r="D1266" s="9"/>
      <c r="E1266" s="9"/>
      <c r="F1266" s="9"/>
    </row>
    <row r="1267" spans="1:6">
      <c r="A1267" s="36"/>
      <c r="D1267" s="9"/>
      <c r="E1267" s="9"/>
      <c r="F1267" s="9"/>
    </row>
    <row r="1268" spans="1:6">
      <c r="A1268" s="36"/>
      <c r="D1268" s="9"/>
      <c r="E1268" s="9"/>
      <c r="F1268" s="9"/>
    </row>
    <row r="1269" spans="1:6">
      <c r="A1269" s="36"/>
      <c r="D1269" s="9"/>
      <c r="E1269" s="9"/>
      <c r="F1269" s="9"/>
    </row>
    <row r="1270" spans="1:6">
      <c r="A1270" s="36"/>
      <c r="D1270" s="9"/>
      <c r="E1270" s="9"/>
      <c r="F1270" s="9"/>
    </row>
    <row r="1271" spans="1:6">
      <c r="A1271" s="36"/>
      <c r="D1271" s="9"/>
      <c r="E1271" s="9"/>
      <c r="F1271" s="9"/>
    </row>
    <row r="1272" spans="1:6">
      <c r="A1272" s="36"/>
      <c r="D1272" s="9"/>
      <c r="E1272" s="9"/>
      <c r="F1272" s="9"/>
    </row>
    <row r="1273" spans="1:6">
      <c r="A1273" s="36"/>
      <c r="D1273" s="9"/>
      <c r="E1273" s="9"/>
      <c r="F1273" s="9"/>
    </row>
    <row r="1274" spans="1:6">
      <c r="A1274" s="36"/>
      <c r="D1274" s="9"/>
      <c r="E1274" s="9"/>
      <c r="F1274" s="9"/>
    </row>
    <row r="1275" spans="1:6">
      <c r="A1275" s="36"/>
      <c r="D1275" s="9"/>
      <c r="E1275" s="9"/>
      <c r="F1275" s="9"/>
    </row>
    <row r="1276" spans="1:6">
      <c r="A1276" s="36"/>
      <c r="D1276" s="9"/>
      <c r="E1276" s="9"/>
      <c r="F1276" s="9"/>
    </row>
    <row r="1277" spans="1:6">
      <c r="A1277" s="36"/>
      <c r="D1277" s="9"/>
      <c r="E1277" s="9"/>
      <c r="F1277" s="9"/>
    </row>
    <row r="1278" spans="1:6">
      <c r="A1278" s="36"/>
      <c r="D1278" s="9"/>
      <c r="E1278" s="9"/>
      <c r="F1278" s="9"/>
    </row>
    <row r="1279" spans="1:6">
      <c r="A1279" s="36"/>
      <c r="D1279" s="9"/>
      <c r="E1279" s="9"/>
      <c r="F1279" s="9"/>
    </row>
    <row r="1280" spans="1:6">
      <c r="A1280" s="36"/>
      <c r="D1280" s="9"/>
      <c r="E1280" s="9"/>
      <c r="F1280" s="9"/>
    </row>
    <row r="1281" spans="1:6">
      <c r="A1281" s="36"/>
      <c r="D1281" s="9"/>
      <c r="E1281" s="9"/>
      <c r="F1281" s="9"/>
    </row>
    <row r="1282" spans="1:6">
      <c r="A1282" s="36"/>
      <c r="D1282" s="9"/>
      <c r="E1282" s="9"/>
      <c r="F1282" s="9"/>
    </row>
    <row r="1283" spans="1:6">
      <c r="A1283" s="36"/>
      <c r="D1283" s="9"/>
      <c r="E1283" s="9"/>
      <c r="F1283" s="9"/>
    </row>
    <row r="1284" spans="1:6">
      <c r="A1284" s="36"/>
      <c r="D1284" s="9"/>
      <c r="E1284" s="9"/>
      <c r="F1284" s="9"/>
    </row>
    <row r="1285" spans="1:6">
      <c r="A1285" s="36"/>
      <c r="D1285" s="9"/>
      <c r="E1285" s="9"/>
      <c r="F1285" s="9"/>
    </row>
    <row r="1286" spans="1:6">
      <c r="A1286" s="36"/>
      <c r="D1286" s="9"/>
      <c r="E1286" s="9"/>
      <c r="F1286" s="9"/>
    </row>
    <row r="1287" spans="1:6">
      <c r="A1287" s="36"/>
      <c r="D1287" s="9"/>
      <c r="E1287" s="9"/>
      <c r="F1287" s="9"/>
    </row>
    <row r="1288" spans="1:6">
      <c r="A1288" s="36"/>
      <c r="D1288" s="9"/>
      <c r="E1288" s="9"/>
      <c r="F1288" s="9"/>
    </row>
    <row r="1289" spans="1:6">
      <c r="A1289" s="36"/>
      <c r="D1289" s="9"/>
      <c r="E1289" s="9"/>
      <c r="F1289" s="9"/>
    </row>
    <row r="1290" spans="1:6">
      <c r="A1290" s="36"/>
      <c r="D1290" s="9"/>
      <c r="E1290" s="9"/>
      <c r="F1290" s="9"/>
    </row>
    <row r="1291" spans="1:6">
      <c r="A1291" s="36"/>
      <c r="D1291" s="9"/>
      <c r="E1291" s="9"/>
      <c r="F1291" s="9"/>
    </row>
    <row r="1292" spans="1:6">
      <c r="A1292" s="36"/>
      <c r="D1292" s="9"/>
      <c r="E1292" s="9"/>
      <c r="F1292" s="9"/>
    </row>
    <row r="1293" spans="1:6">
      <c r="A1293" s="36"/>
      <c r="D1293" s="9"/>
      <c r="E1293" s="9"/>
      <c r="F1293" s="9"/>
    </row>
    <row r="1294" spans="1:6">
      <c r="A1294" s="36"/>
      <c r="D1294" s="9"/>
      <c r="E1294" s="9"/>
      <c r="F1294" s="9"/>
    </row>
    <row r="1295" spans="1:6">
      <c r="A1295" s="36"/>
      <c r="D1295" s="9"/>
      <c r="E1295" s="9"/>
      <c r="F1295" s="9"/>
    </row>
    <row r="1296" spans="1:6">
      <c r="A1296" s="36"/>
      <c r="D1296" s="9"/>
      <c r="E1296" s="9"/>
      <c r="F1296" s="9"/>
    </row>
    <row r="1297" spans="1:6">
      <c r="A1297" s="36"/>
      <c r="D1297" s="9"/>
      <c r="E1297" s="9"/>
      <c r="F1297" s="9"/>
    </row>
    <row r="1298" spans="1:6">
      <c r="A1298" s="36"/>
      <c r="D1298" s="9"/>
      <c r="E1298" s="9"/>
      <c r="F1298" s="9"/>
    </row>
    <row r="1299" spans="1:6">
      <c r="A1299" s="36"/>
      <c r="D1299" s="9"/>
      <c r="E1299" s="9"/>
      <c r="F1299" s="9"/>
    </row>
    <row r="1300" spans="1:6">
      <c r="A1300" s="36"/>
      <c r="D1300" s="9"/>
      <c r="E1300" s="9"/>
      <c r="F1300" s="9"/>
    </row>
    <row r="1301" spans="1:6">
      <c r="A1301" s="36"/>
      <c r="D1301" s="9"/>
      <c r="E1301" s="9"/>
      <c r="F1301" s="9"/>
    </row>
    <row r="1302" spans="1:6">
      <c r="A1302" s="36"/>
      <c r="D1302" s="9"/>
      <c r="E1302" s="9"/>
      <c r="F1302" s="9"/>
    </row>
    <row r="1303" spans="1:6">
      <c r="A1303" s="36"/>
      <c r="D1303" s="9"/>
      <c r="E1303" s="9"/>
      <c r="F1303" s="9"/>
    </row>
    <row r="1304" spans="1:6">
      <c r="A1304" s="36"/>
      <c r="D1304" s="9"/>
      <c r="E1304" s="9"/>
      <c r="F1304" s="9"/>
    </row>
    <row r="1305" spans="1:6">
      <c r="A1305" s="36"/>
      <c r="D1305" s="9"/>
      <c r="E1305" s="9"/>
      <c r="F1305" s="9"/>
    </row>
    <row r="1306" spans="1:6">
      <c r="A1306" s="36"/>
      <c r="D1306" s="9"/>
      <c r="E1306" s="9"/>
      <c r="F1306" s="9"/>
    </row>
    <row r="1307" spans="1:6">
      <c r="A1307" s="36"/>
      <c r="D1307" s="9"/>
      <c r="E1307" s="9"/>
      <c r="F1307" s="9"/>
    </row>
    <row r="1308" spans="1:6">
      <c r="A1308" s="36"/>
      <c r="D1308" s="9"/>
      <c r="E1308" s="9"/>
      <c r="F1308" s="9"/>
    </row>
    <row r="1309" spans="1:6">
      <c r="A1309" s="36"/>
      <c r="D1309" s="9"/>
      <c r="E1309" s="9"/>
      <c r="F1309" s="9"/>
    </row>
    <row r="1310" spans="1:6">
      <c r="A1310" s="36"/>
      <c r="D1310" s="9"/>
      <c r="E1310" s="9"/>
      <c r="F1310" s="9"/>
    </row>
    <row r="1311" spans="1:6">
      <c r="A1311" s="36"/>
      <c r="D1311" s="9"/>
      <c r="E1311" s="9"/>
      <c r="F1311" s="9"/>
    </row>
    <row r="1312" spans="1:6">
      <c r="A1312" s="36"/>
      <c r="D1312" s="9"/>
      <c r="E1312" s="9"/>
      <c r="F1312" s="9"/>
    </row>
    <row r="1313" spans="1:6">
      <c r="A1313" s="36"/>
      <c r="D1313" s="9"/>
      <c r="E1313" s="9"/>
      <c r="F1313" s="9"/>
    </row>
    <row r="1314" spans="1:6">
      <c r="A1314" s="36"/>
      <c r="D1314" s="9"/>
      <c r="E1314" s="9"/>
      <c r="F1314" s="9"/>
    </row>
    <row r="1315" spans="1:6">
      <c r="A1315" s="36"/>
      <c r="D1315" s="9"/>
      <c r="E1315" s="9"/>
      <c r="F1315" s="9"/>
    </row>
    <row r="1316" spans="1:6">
      <c r="A1316" s="36"/>
      <c r="D1316" s="9"/>
      <c r="E1316" s="9"/>
      <c r="F1316" s="9"/>
    </row>
    <row r="1317" spans="1:6">
      <c r="A1317" s="36"/>
      <c r="D1317" s="9"/>
      <c r="E1317" s="9"/>
      <c r="F1317" s="9"/>
    </row>
    <row r="1318" spans="1:6">
      <c r="A1318" s="36"/>
      <c r="D1318" s="9"/>
      <c r="E1318" s="9"/>
      <c r="F1318" s="9"/>
    </row>
    <row r="1319" spans="1:6">
      <c r="A1319" s="36"/>
      <c r="D1319" s="9"/>
      <c r="E1319" s="9"/>
      <c r="F1319" s="9"/>
    </row>
    <row r="1320" spans="1:6">
      <c r="A1320" s="36"/>
      <c r="D1320" s="9"/>
      <c r="E1320" s="9"/>
      <c r="F1320" s="9"/>
    </row>
    <row r="1321" spans="1:6">
      <c r="A1321" s="36"/>
      <c r="D1321" s="9"/>
      <c r="E1321" s="9"/>
      <c r="F1321" s="9"/>
    </row>
    <row r="1322" spans="1:6">
      <c r="A1322" s="36"/>
      <c r="D1322" s="9"/>
      <c r="E1322" s="9"/>
      <c r="F1322" s="9"/>
    </row>
    <row r="1323" spans="1:6">
      <c r="A1323" s="36"/>
      <c r="D1323" s="9"/>
      <c r="E1323" s="9"/>
      <c r="F1323" s="9"/>
    </row>
    <row r="1324" spans="1:6">
      <c r="A1324" s="36"/>
      <c r="D1324" s="9"/>
      <c r="E1324" s="9"/>
      <c r="F1324" s="9"/>
    </row>
    <row r="1325" spans="1:6">
      <c r="A1325" s="36"/>
      <c r="D1325" s="9"/>
      <c r="E1325" s="9"/>
      <c r="F1325" s="9"/>
    </row>
    <row r="1326" spans="1:6">
      <c r="A1326" s="36"/>
      <c r="D1326" s="9"/>
      <c r="E1326" s="9"/>
      <c r="F1326" s="9"/>
    </row>
    <row r="1327" spans="1:6">
      <c r="A1327" s="36"/>
      <c r="D1327" s="9"/>
      <c r="E1327" s="9"/>
      <c r="F1327" s="9"/>
    </row>
    <row r="1328" spans="1:6">
      <c r="A1328" s="36"/>
      <c r="D1328" s="9"/>
      <c r="E1328" s="9"/>
      <c r="F1328" s="9"/>
    </row>
    <row r="1329" spans="1:6">
      <c r="A1329" s="36"/>
      <c r="D1329" s="9"/>
      <c r="E1329" s="9"/>
      <c r="F1329" s="9"/>
    </row>
    <row r="1330" spans="1:6">
      <c r="A1330" s="36"/>
      <c r="D1330" s="9"/>
      <c r="E1330" s="9"/>
      <c r="F1330" s="9"/>
    </row>
    <row r="1331" spans="1:6">
      <c r="A1331" s="36"/>
      <c r="D1331" s="9"/>
      <c r="E1331" s="9"/>
      <c r="F1331" s="9"/>
    </row>
    <row r="1332" spans="1:6">
      <c r="A1332" s="36"/>
      <c r="D1332" s="9"/>
      <c r="E1332" s="9"/>
      <c r="F1332" s="9"/>
    </row>
    <row r="1333" spans="1:6">
      <c r="A1333" s="36"/>
      <c r="D1333" s="9"/>
      <c r="E1333" s="9"/>
      <c r="F1333" s="9"/>
    </row>
    <row r="1334" spans="1:6">
      <c r="A1334" s="36"/>
      <c r="D1334" s="9"/>
      <c r="E1334" s="9"/>
      <c r="F1334" s="9"/>
    </row>
    <row r="1335" spans="1:6">
      <c r="A1335" s="36"/>
      <c r="D1335" s="9"/>
      <c r="E1335" s="9"/>
      <c r="F1335" s="9"/>
    </row>
    <row r="1336" spans="1:6">
      <c r="A1336" s="36"/>
      <c r="D1336" s="9"/>
      <c r="E1336" s="9"/>
      <c r="F1336" s="9"/>
    </row>
    <row r="1337" spans="1:6">
      <c r="A1337" s="36"/>
      <c r="D1337" s="9"/>
      <c r="E1337" s="9"/>
      <c r="F1337" s="9"/>
    </row>
    <row r="1338" spans="1:6">
      <c r="A1338" s="36"/>
      <c r="D1338" s="9"/>
      <c r="E1338" s="9"/>
      <c r="F1338" s="9"/>
    </row>
    <row r="1339" spans="1:6">
      <c r="A1339" s="36"/>
      <c r="D1339" s="9"/>
      <c r="E1339" s="9"/>
      <c r="F1339" s="9"/>
    </row>
    <row r="1340" spans="1:6">
      <c r="A1340" s="36"/>
      <c r="D1340" s="9"/>
      <c r="E1340" s="9"/>
      <c r="F1340" s="9"/>
    </row>
    <row r="1341" spans="1:6">
      <c r="A1341" s="36"/>
      <c r="D1341" s="9"/>
      <c r="E1341" s="9"/>
      <c r="F1341" s="9"/>
    </row>
    <row r="1342" spans="1:6">
      <c r="A1342" s="36"/>
      <c r="D1342" s="9"/>
      <c r="E1342" s="9"/>
      <c r="F1342" s="9"/>
    </row>
    <row r="1343" spans="1:6">
      <c r="A1343" s="36"/>
      <c r="D1343" s="9"/>
      <c r="E1343" s="9"/>
      <c r="F1343" s="9"/>
    </row>
    <row r="1344" spans="1:6">
      <c r="A1344" s="36"/>
      <c r="D1344" s="9"/>
      <c r="E1344" s="9"/>
      <c r="F1344" s="9"/>
    </row>
    <row r="1345" spans="1:6">
      <c r="A1345" s="36"/>
      <c r="D1345" s="9"/>
      <c r="E1345" s="9"/>
      <c r="F1345" s="9"/>
    </row>
    <row r="1346" spans="1:6">
      <c r="A1346" s="36"/>
      <c r="D1346" s="9"/>
      <c r="E1346" s="9"/>
      <c r="F1346" s="9"/>
    </row>
    <row r="1347" spans="1:6">
      <c r="A1347" s="36"/>
      <c r="D1347" s="9"/>
      <c r="E1347" s="9"/>
      <c r="F1347" s="9"/>
    </row>
    <row r="1348" spans="1:6">
      <c r="A1348" s="36"/>
      <c r="D1348" s="9"/>
      <c r="E1348" s="9"/>
      <c r="F1348" s="9"/>
    </row>
    <row r="1349" spans="1:6">
      <c r="A1349" s="36"/>
      <c r="D1349" s="9"/>
      <c r="E1349" s="9"/>
      <c r="F1349" s="9"/>
    </row>
    <row r="1350" spans="1:6">
      <c r="A1350" s="36"/>
      <c r="D1350" s="9"/>
      <c r="E1350" s="9"/>
      <c r="F1350" s="9"/>
    </row>
    <row r="1351" spans="1:6">
      <c r="A1351" s="36"/>
      <c r="D1351" s="9"/>
      <c r="E1351" s="9"/>
      <c r="F1351" s="9"/>
    </row>
    <row r="1352" spans="1:6">
      <c r="A1352" s="36"/>
      <c r="D1352" s="9"/>
      <c r="E1352" s="9"/>
      <c r="F1352" s="9"/>
    </row>
    <row r="1353" spans="1:6">
      <c r="A1353" s="36"/>
      <c r="D1353" s="9"/>
      <c r="E1353" s="9"/>
      <c r="F1353" s="9"/>
    </row>
    <row r="1354" spans="1:6">
      <c r="A1354" s="36"/>
      <c r="D1354" s="9"/>
      <c r="E1354" s="9"/>
      <c r="F1354" s="9"/>
    </row>
    <row r="1355" spans="1:6">
      <c r="A1355" s="36"/>
      <c r="D1355" s="9"/>
      <c r="E1355" s="9"/>
      <c r="F1355" s="9"/>
    </row>
    <row r="1356" spans="1:6">
      <c r="A1356" s="36"/>
      <c r="D1356" s="9"/>
      <c r="E1356" s="9"/>
      <c r="F1356" s="9"/>
    </row>
    <row r="1357" spans="1:6">
      <c r="A1357" s="36"/>
      <c r="D1357" s="9"/>
      <c r="E1357" s="9"/>
      <c r="F1357" s="9"/>
    </row>
    <row r="1358" spans="1:6">
      <c r="A1358" s="36"/>
      <c r="D1358" s="9"/>
      <c r="E1358" s="9"/>
      <c r="F1358" s="9"/>
    </row>
    <row r="1359" spans="1:6">
      <c r="A1359" s="36"/>
      <c r="D1359" s="9"/>
      <c r="E1359" s="9"/>
      <c r="F1359" s="9"/>
    </row>
    <row r="1360" spans="1:6">
      <c r="A1360" s="36"/>
      <c r="D1360" s="9"/>
      <c r="E1360" s="9"/>
      <c r="F1360" s="9"/>
    </row>
    <row r="1361" spans="1:6">
      <c r="A1361" s="36"/>
      <c r="D1361" s="9"/>
      <c r="E1361" s="9"/>
      <c r="F1361" s="9"/>
    </row>
    <row r="1362" spans="1:6">
      <c r="A1362" s="36"/>
      <c r="D1362" s="9"/>
      <c r="E1362" s="9"/>
      <c r="F1362" s="9"/>
    </row>
    <row r="1363" spans="1:6">
      <c r="A1363" s="36"/>
      <c r="D1363" s="9"/>
      <c r="E1363" s="9"/>
      <c r="F1363" s="9"/>
    </row>
    <row r="1364" spans="1:6">
      <c r="A1364" s="36"/>
      <c r="D1364" s="9"/>
      <c r="E1364" s="9"/>
      <c r="F1364" s="9"/>
    </row>
    <row r="1365" spans="1:6">
      <c r="A1365" s="36"/>
      <c r="D1365" s="9"/>
      <c r="E1365" s="9"/>
      <c r="F1365" s="9"/>
    </row>
    <row r="1366" spans="1:6">
      <c r="A1366" s="36"/>
      <c r="D1366" s="9"/>
      <c r="E1366" s="9"/>
      <c r="F1366" s="9"/>
    </row>
    <row r="1367" spans="1:6">
      <c r="A1367" s="36"/>
      <c r="D1367" s="9"/>
      <c r="E1367" s="9"/>
      <c r="F1367" s="9"/>
    </row>
    <row r="1368" spans="1:6">
      <c r="A1368" s="36"/>
      <c r="D1368" s="9"/>
      <c r="E1368" s="9"/>
      <c r="F1368" s="9"/>
    </row>
    <row r="1369" spans="1:6">
      <c r="A1369" s="36"/>
      <c r="D1369" s="9"/>
      <c r="E1369" s="9"/>
      <c r="F1369" s="9"/>
    </row>
    <row r="1370" spans="1:6">
      <c r="A1370" s="36"/>
      <c r="D1370" s="9"/>
      <c r="E1370" s="9"/>
      <c r="F1370" s="9"/>
    </row>
    <row r="1371" spans="1:6">
      <c r="A1371" s="36"/>
      <c r="D1371" s="9"/>
      <c r="E1371" s="9"/>
      <c r="F1371" s="9"/>
    </row>
    <row r="1372" spans="1:6">
      <c r="A1372" s="36"/>
      <c r="D1372" s="9"/>
      <c r="E1372" s="9"/>
      <c r="F1372" s="9"/>
    </row>
    <row r="1373" spans="1:6">
      <c r="A1373" s="36"/>
      <c r="D1373" s="9"/>
      <c r="E1373" s="9"/>
      <c r="F1373" s="9"/>
    </row>
    <row r="1374" spans="1:6">
      <c r="A1374" s="36"/>
      <c r="D1374" s="9"/>
      <c r="E1374" s="9"/>
      <c r="F1374" s="9"/>
    </row>
    <row r="1375" spans="1:6">
      <c r="A1375" s="36"/>
      <c r="D1375" s="9"/>
      <c r="E1375" s="9"/>
      <c r="F1375" s="9"/>
    </row>
    <row r="1376" spans="1:6">
      <c r="A1376" s="36"/>
      <c r="D1376" s="9"/>
      <c r="E1376" s="9"/>
      <c r="F1376" s="9"/>
    </row>
    <row r="1377" spans="1:6">
      <c r="A1377" s="36"/>
      <c r="D1377" s="9"/>
      <c r="E1377" s="9"/>
      <c r="F1377" s="9"/>
    </row>
    <row r="1378" spans="1:6">
      <c r="A1378" s="36"/>
      <c r="D1378" s="9"/>
      <c r="E1378" s="9"/>
      <c r="F1378" s="9"/>
    </row>
    <row r="1379" spans="1:6">
      <c r="A1379" s="36"/>
      <c r="D1379" s="9"/>
      <c r="E1379" s="9"/>
      <c r="F1379" s="9"/>
    </row>
    <row r="1380" spans="1:6">
      <c r="A1380" s="36"/>
      <c r="D1380" s="9"/>
      <c r="E1380" s="9"/>
      <c r="F1380" s="9"/>
    </row>
    <row r="1381" spans="1:6">
      <c r="A1381" s="36"/>
      <c r="D1381" s="9"/>
      <c r="E1381" s="9"/>
      <c r="F1381" s="9"/>
    </row>
    <row r="1382" spans="1:6">
      <c r="A1382" s="36"/>
      <c r="D1382" s="9"/>
      <c r="E1382" s="9"/>
      <c r="F1382" s="9"/>
    </row>
    <row r="1383" spans="1:6">
      <c r="A1383" s="36"/>
      <c r="D1383" s="9"/>
      <c r="E1383" s="9"/>
      <c r="F1383" s="9"/>
    </row>
    <row r="1384" spans="1:6">
      <c r="A1384" s="36"/>
      <c r="D1384" s="9"/>
      <c r="E1384" s="9"/>
      <c r="F1384" s="9"/>
    </row>
    <row r="1385" spans="1:6">
      <c r="A1385" s="36"/>
      <c r="D1385" s="9"/>
      <c r="E1385" s="9"/>
      <c r="F1385" s="9"/>
    </row>
    <row r="1386" spans="1:6">
      <c r="A1386" s="36"/>
      <c r="D1386" s="9"/>
      <c r="E1386" s="9"/>
      <c r="F1386" s="9"/>
    </row>
    <row r="1387" spans="1:6">
      <c r="A1387" s="36"/>
      <c r="D1387" s="9"/>
      <c r="E1387" s="9"/>
      <c r="F1387" s="9"/>
    </row>
    <row r="1388" spans="1:6">
      <c r="A1388" s="36"/>
      <c r="D1388" s="9"/>
      <c r="E1388" s="9"/>
      <c r="F1388" s="9"/>
    </row>
    <row r="1389" spans="1:6">
      <c r="A1389" s="36"/>
      <c r="D1389" s="9"/>
      <c r="E1389" s="9"/>
      <c r="F1389" s="9"/>
    </row>
    <row r="1390" spans="1:6">
      <c r="A1390" s="36"/>
      <c r="D1390" s="9"/>
      <c r="E1390" s="9"/>
      <c r="F1390" s="9"/>
    </row>
    <row r="1391" spans="1:6">
      <c r="A1391" s="36"/>
      <c r="D1391" s="9"/>
      <c r="E1391" s="9"/>
      <c r="F1391" s="9"/>
    </row>
    <row r="1392" spans="1:6">
      <c r="A1392" s="36"/>
      <c r="D1392" s="9"/>
      <c r="E1392" s="9"/>
      <c r="F1392" s="9"/>
    </row>
    <row r="1393" spans="1:6">
      <c r="A1393" s="36"/>
      <c r="D1393" s="9"/>
      <c r="E1393" s="9"/>
      <c r="F1393" s="9"/>
    </row>
    <row r="1394" spans="1:6">
      <c r="A1394" s="36"/>
      <c r="D1394" s="9"/>
      <c r="E1394" s="9"/>
      <c r="F1394" s="9"/>
    </row>
    <row r="1395" spans="1:6">
      <c r="A1395" s="36"/>
      <c r="D1395" s="9"/>
      <c r="E1395" s="9"/>
      <c r="F1395" s="9"/>
    </row>
    <row r="1396" spans="1:6">
      <c r="A1396" s="36"/>
      <c r="D1396" s="9"/>
      <c r="E1396" s="9"/>
      <c r="F1396" s="9"/>
    </row>
    <row r="1397" spans="1:6">
      <c r="A1397" s="36"/>
      <c r="D1397" s="9"/>
      <c r="E1397" s="9"/>
      <c r="F1397" s="9"/>
    </row>
    <row r="1398" spans="1:6">
      <c r="A1398" s="36"/>
      <c r="D1398" s="9"/>
      <c r="E1398" s="9"/>
      <c r="F1398" s="9"/>
    </row>
    <row r="1399" spans="1:6">
      <c r="A1399" s="36"/>
      <c r="D1399" s="9"/>
      <c r="E1399" s="9"/>
      <c r="F1399" s="9"/>
    </row>
    <row r="1400" spans="1:6">
      <c r="A1400" s="36"/>
      <c r="D1400" s="9"/>
      <c r="E1400" s="9"/>
      <c r="F1400" s="9"/>
    </row>
    <row r="1401" spans="1:6">
      <c r="A1401" s="36"/>
      <c r="D1401" s="9"/>
      <c r="E1401" s="9"/>
      <c r="F1401" s="9"/>
    </row>
    <row r="1402" spans="1:6">
      <c r="A1402" s="36"/>
      <c r="D1402" s="9"/>
      <c r="E1402" s="9"/>
      <c r="F1402" s="9"/>
    </row>
    <row r="1403" spans="1:6">
      <c r="A1403" s="36"/>
      <c r="D1403" s="9"/>
      <c r="E1403" s="9"/>
      <c r="F1403" s="9"/>
    </row>
    <row r="1404" spans="1:6">
      <c r="A1404" s="36"/>
      <c r="D1404" s="9"/>
      <c r="E1404" s="9"/>
      <c r="F1404" s="9"/>
    </row>
    <row r="1405" spans="1:6">
      <c r="A1405" s="36"/>
      <c r="D1405" s="9"/>
      <c r="E1405" s="9"/>
      <c r="F1405" s="9"/>
    </row>
    <row r="1406" spans="1:6">
      <c r="A1406" s="36"/>
      <c r="D1406" s="9"/>
      <c r="E1406" s="9"/>
      <c r="F1406" s="9"/>
    </row>
    <row r="1407" spans="1:6">
      <c r="A1407" s="36"/>
      <c r="D1407" s="9"/>
      <c r="E1407" s="9"/>
      <c r="F1407" s="9"/>
    </row>
    <row r="1408" spans="1:6">
      <c r="A1408" s="36"/>
      <c r="D1408" s="9"/>
      <c r="E1408" s="9"/>
      <c r="F1408" s="9"/>
    </row>
    <row r="1409" spans="1:6">
      <c r="A1409" s="36"/>
      <c r="D1409" s="9"/>
      <c r="E1409" s="9"/>
      <c r="F1409" s="9"/>
    </row>
    <row r="1410" spans="1:6">
      <c r="A1410" s="36"/>
      <c r="D1410" s="9"/>
      <c r="E1410" s="9"/>
      <c r="F1410" s="9"/>
    </row>
    <row r="1411" spans="1:6">
      <c r="A1411" s="36"/>
      <c r="D1411" s="9"/>
      <c r="E1411" s="9"/>
      <c r="F1411" s="9"/>
    </row>
    <row r="1412" spans="1:6">
      <c r="A1412" s="36"/>
      <c r="D1412" s="9"/>
      <c r="E1412" s="9"/>
      <c r="F1412" s="9"/>
    </row>
    <row r="1413" spans="1:6">
      <c r="A1413" s="36"/>
      <c r="D1413" s="9"/>
      <c r="E1413" s="9"/>
      <c r="F1413" s="9"/>
    </row>
    <row r="1414" spans="1:6">
      <c r="A1414" s="36"/>
      <c r="D1414" s="9"/>
      <c r="E1414" s="9"/>
      <c r="F1414" s="9"/>
    </row>
    <row r="1415" spans="1:6">
      <c r="A1415" s="36"/>
      <c r="D1415" s="9"/>
      <c r="E1415" s="9"/>
      <c r="F1415" s="9"/>
    </row>
    <row r="1416" spans="1:6">
      <c r="A1416" s="36"/>
      <c r="D1416" s="9"/>
      <c r="E1416" s="9"/>
      <c r="F1416" s="9"/>
    </row>
    <row r="1417" spans="1:6">
      <c r="A1417" s="36"/>
      <c r="D1417" s="9"/>
      <c r="E1417" s="9"/>
      <c r="F1417" s="9"/>
    </row>
    <row r="1418" spans="1:6">
      <c r="A1418" s="36"/>
      <c r="D1418" s="9"/>
      <c r="E1418" s="9"/>
      <c r="F1418" s="9"/>
    </row>
    <row r="1419" spans="1:6">
      <c r="A1419" s="36"/>
      <c r="D1419" s="9"/>
      <c r="E1419" s="9"/>
      <c r="F1419" s="9"/>
    </row>
    <row r="1420" spans="1:6">
      <c r="A1420" s="36"/>
      <c r="D1420" s="9"/>
      <c r="E1420" s="9"/>
      <c r="F1420" s="9"/>
    </row>
    <row r="1421" spans="1:6">
      <c r="A1421" s="36"/>
      <c r="D1421" s="9"/>
      <c r="E1421" s="9"/>
      <c r="F1421" s="9"/>
    </row>
    <row r="1422" spans="1:6">
      <c r="A1422" s="36"/>
      <c r="D1422" s="9"/>
      <c r="E1422" s="9"/>
      <c r="F1422" s="9"/>
    </row>
    <row r="1423" spans="1:6">
      <c r="A1423" s="36"/>
      <c r="D1423" s="9"/>
      <c r="E1423" s="9"/>
      <c r="F1423" s="9"/>
    </row>
    <row r="1424" spans="1:6">
      <c r="A1424" s="36"/>
      <c r="D1424" s="9"/>
      <c r="E1424" s="9"/>
      <c r="F1424" s="9"/>
    </row>
    <row r="1425" spans="1:6">
      <c r="A1425" s="36"/>
      <c r="D1425" s="9"/>
      <c r="E1425" s="9"/>
      <c r="F1425" s="9"/>
    </row>
    <row r="1426" spans="1:6">
      <c r="A1426" s="36"/>
      <c r="D1426" s="9"/>
      <c r="E1426" s="9"/>
      <c r="F1426" s="9"/>
    </row>
    <row r="1427" spans="1:6">
      <c r="A1427" s="36"/>
      <c r="D1427" s="9"/>
      <c r="E1427" s="9"/>
      <c r="F1427" s="9"/>
    </row>
    <row r="1428" spans="1:6">
      <c r="A1428" s="36"/>
      <c r="D1428" s="9"/>
      <c r="E1428" s="9"/>
      <c r="F1428" s="9"/>
    </row>
    <row r="1429" spans="1:6">
      <c r="A1429" s="36"/>
      <c r="D1429" s="9"/>
      <c r="E1429" s="9"/>
      <c r="F1429" s="9"/>
    </row>
    <row r="1430" spans="1:6">
      <c r="A1430" s="36"/>
      <c r="D1430" s="9"/>
      <c r="E1430" s="9"/>
      <c r="F1430" s="9"/>
    </row>
    <row r="1431" spans="1:6">
      <c r="A1431" s="36"/>
      <c r="D1431" s="9"/>
      <c r="E1431" s="9"/>
      <c r="F1431" s="9"/>
    </row>
    <row r="1432" spans="1:6">
      <c r="A1432" s="36"/>
      <c r="D1432" s="9"/>
      <c r="E1432" s="9"/>
      <c r="F1432" s="9"/>
    </row>
  </sheetData>
  <phoneticPr fontId="17"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2002"/>
  <sheetViews>
    <sheetView workbookViewId="0">
      <selection activeCell="Q18" sqref="Q18"/>
    </sheetView>
  </sheetViews>
  <sheetFormatPr baseColWidth="10" defaultColWidth="8.83203125" defaultRowHeight="15"/>
  <cols>
    <col min="1" max="1" width="10.6640625" style="11" bestFit="1" customWidth="1"/>
    <col min="2" max="2" width="30" style="10" bestFit="1" customWidth="1"/>
    <col min="7" max="7" width="12.6640625" customWidth="1"/>
  </cols>
  <sheetData>
    <row r="1" spans="1:13">
      <c r="A1" s="12" t="s">
        <v>15</v>
      </c>
      <c r="B1" s="13" t="s">
        <v>29</v>
      </c>
      <c r="H1" t="s">
        <v>53</v>
      </c>
      <c r="I1" t="s">
        <v>54</v>
      </c>
      <c r="J1" t="s">
        <v>55</v>
      </c>
      <c r="K1" t="s">
        <v>56</v>
      </c>
      <c r="L1" t="s">
        <v>57</v>
      </c>
    </row>
    <row r="2" spans="1:13">
      <c r="A2" s="14">
        <v>43192</v>
      </c>
      <c r="B2" s="13">
        <v>1.77</v>
      </c>
      <c r="D2" s="158" t="s">
        <v>31</v>
      </c>
      <c r="E2" s="158"/>
      <c r="F2" s="158"/>
      <c r="G2" s="158"/>
      <c r="H2" s="46">
        <f>AVERAGE(B2:B250)/100</f>
        <v>2.1827309236947815E-2</v>
      </c>
      <c r="I2" s="46">
        <f>AVERAGE(B251:B501)/100</f>
        <v>1.7770916334661345E-2</v>
      </c>
      <c r="J2" s="46">
        <f>AVERAGE(B502:B751)/100</f>
        <v>1.0039999999999993E-3</v>
      </c>
      <c r="K2" s="46">
        <f>AVERAGE(B752:B1003)/100</f>
        <v>1.1055555555555547E-3</v>
      </c>
      <c r="L2" s="46">
        <f>AVERAGE(B1004:B1252)/100</f>
        <v>3.1734939759036157E-2</v>
      </c>
      <c r="M2" s="51"/>
    </row>
    <row r="3" spans="1:13">
      <c r="A3" s="14">
        <v>43193</v>
      </c>
      <c r="B3" s="13">
        <v>1.75</v>
      </c>
      <c r="D3" s="158"/>
      <c r="E3" s="158"/>
      <c r="F3" s="158"/>
      <c r="G3" s="158"/>
    </row>
    <row r="4" spans="1:13">
      <c r="A4" s="14">
        <v>43194</v>
      </c>
      <c r="B4" s="13">
        <v>1.71</v>
      </c>
      <c r="D4" s="159" t="s">
        <v>32</v>
      </c>
      <c r="E4" s="159"/>
      <c r="F4" s="159"/>
      <c r="G4" s="159"/>
    </row>
    <row r="5" spans="1:13">
      <c r="A5" s="14">
        <v>43195</v>
      </c>
      <c r="B5" s="13">
        <v>1.72</v>
      </c>
      <c r="D5" s="159"/>
      <c r="E5" s="159"/>
      <c r="F5" s="159"/>
      <c r="G5" s="159"/>
    </row>
    <row r="6" spans="1:13">
      <c r="A6" s="14">
        <v>43196</v>
      </c>
      <c r="B6" s="13">
        <v>1.73</v>
      </c>
    </row>
    <row r="7" spans="1:13">
      <c r="A7" s="14">
        <v>43199</v>
      </c>
      <c r="B7" s="13">
        <v>1.76</v>
      </c>
    </row>
    <row r="8" spans="1:13">
      <c r="A8" s="14">
        <v>43200</v>
      </c>
      <c r="B8" s="13">
        <v>1.74</v>
      </c>
    </row>
    <row r="9" spans="1:13">
      <c r="A9" s="14">
        <v>43201</v>
      </c>
      <c r="B9" s="13">
        <v>1.73</v>
      </c>
    </row>
    <row r="10" spans="1:13">
      <c r="A10" s="14">
        <v>43202</v>
      </c>
      <c r="B10" s="13">
        <v>1.75</v>
      </c>
    </row>
    <row r="11" spans="1:13">
      <c r="A11" s="14">
        <v>43203</v>
      </c>
      <c r="B11" s="13">
        <v>1.76</v>
      </c>
    </row>
    <row r="12" spans="1:13">
      <c r="A12" s="14">
        <v>43206</v>
      </c>
      <c r="B12" s="13">
        <v>1.79</v>
      </c>
    </row>
    <row r="13" spans="1:13">
      <c r="A13" s="14">
        <v>43207</v>
      </c>
      <c r="B13" s="13">
        <v>1.8</v>
      </c>
    </row>
    <row r="14" spans="1:13">
      <c r="A14" s="14">
        <v>43208</v>
      </c>
      <c r="B14" s="13">
        <v>1.81</v>
      </c>
    </row>
    <row r="15" spans="1:13">
      <c r="A15" s="14">
        <v>43209</v>
      </c>
      <c r="B15" s="13">
        <v>1.82</v>
      </c>
    </row>
    <row r="16" spans="1:13">
      <c r="A16" s="14">
        <v>43210</v>
      </c>
      <c r="B16" s="13">
        <v>1.81</v>
      </c>
    </row>
    <row r="17" spans="1:2">
      <c r="A17" s="14">
        <v>43213</v>
      </c>
      <c r="B17" s="13">
        <v>1.87</v>
      </c>
    </row>
    <row r="18" spans="1:2">
      <c r="A18" s="14">
        <v>43214</v>
      </c>
      <c r="B18" s="13">
        <v>1.87</v>
      </c>
    </row>
    <row r="19" spans="1:2">
      <c r="A19" s="14">
        <v>43215</v>
      </c>
      <c r="B19" s="13">
        <v>1.85</v>
      </c>
    </row>
    <row r="20" spans="1:2">
      <c r="A20" s="14">
        <v>43216</v>
      </c>
      <c r="B20" s="13">
        <v>1.82</v>
      </c>
    </row>
    <row r="21" spans="1:2">
      <c r="A21" s="14">
        <v>43217</v>
      </c>
      <c r="B21" s="13">
        <v>1.81</v>
      </c>
    </row>
    <row r="22" spans="1:2">
      <c r="A22" s="14">
        <v>43220</v>
      </c>
      <c r="B22" s="13">
        <v>1.87</v>
      </c>
    </row>
    <row r="23" spans="1:2">
      <c r="A23" s="14">
        <v>43221</v>
      </c>
      <c r="B23" s="13">
        <v>1.85</v>
      </c>
    </row>
    <row r="24" spans="1:2">
      <c r="A24" s="14">
        <v>43222</v>
      </c>
      <c r="B24" s="13">
        <v>1.84</v>
      </c>
    </row>
    <row r="25" spans="1:2">
      <c r="A25" s="14">
        <v>43223</v>
      </c>
      <c r="B25" s="13">
        <v>1.83</v>
      </c>
    </row>
    <row r="26" spans="1:2">
      <c r="A26" s="14">
        <v>43224</v>
      </c>
      <c r="B26" s="13">
        <v>1.83</v>
      </c>
    </row>
    <row r="27" spans="1:2">
      <c r="A27" s="14">
        <v>43227</v>
      </c>
      <c r="B27" s="13">
        <v>1.86</v>
      </c>
    </row>
    <row r="28" spans="1:2">
      <c r="A28" s="14">
        <v>43228</v>
      </c>
      <c r="B28" s="13">
        <v>1.87</v>
      </c>
    </row>
    <row r="29" spans="1:2">
      <c r="A29" s="14">
        <v>43229</v>
      </c>
      <c r="B29" s="13">
        <v>1.88</v>
      </c>
    </row>
    <row r="30" spans="1:2">
      <c r="A30" s="14">
        <v>43230</v>
      </c>
      <c r="B30" s="13">
        <v>1.89</v>
      </c>
    </row>
    <row r="31" spans="1:2">
      <c r="A31" s="14">
        <v>43231</v>
      </c>
      <c r="B31" s="13">
        <v>1.91</v>
      </c>
    </row>
    <row r="32" spans="1:2">
      <c r="A32" s="14">
        <v>43234</v>
      </c>
      <c r="B32" s="13">
        <v>1.94</v>
      </c>
    </row>
    <row r="33" spans="1:2">
      <c r="A33" s="14">
        <v>43235</v>
      </c>
      <c r="B33" s="13">
        <v>1.93</v>
      </c>
    </row>
    <row r="34" spans="1:2">
      <c r="A34" s="14">
        <v>43236</v>
      </c>
      <c r="B34" s="13">
        <v>1.92</v>
      </c>
    </row>
    <row r="35" spans="1:2">
      <c r="A35" s="14">
        <v>43237</v>
      </c>
      <c r="B35" s="13">
        <v>1.92</v>
      </c>
    </row>
    <row r="36" spans="1:2">
      <c r="A36" s="14">
        <v>43238</v>
      </c>
      <c r="B36" s="13">
        <v>1.9</v>
      </c>
    </row>
    <row r="37" spans="1:2">
      <c r="A37" s="14">
        <v>43241</v>
      </c>
      <c r="B37" s="13">
        <v>1.94</v>
      </c>
    </row>
    <row r="38" spans="1:2">
      <c r="A38" s="14">
        <v>43242</v>
      </c>
      <c r="B38" s="13">
        <v>1.94</v>
      </c>
    </row>
    <row r="39" spans="1:2">
      <c r="A39" s="14">
        <v>43243</v>
      </c>
      <c r="B39" s="13">
        <v>1.92</v>
      </c>
    </row>
    <row r="40" spans="1:2">
      <c r="A40" s="14">
        <v>43244</v>
      </c>
      <c r="B40" s="13">
        <v>1.9</v>
      </c>
    </row>
    <row r="41" spans="1:2">
      <c r="A41" s="14">
        <v>43245</v>
      </c>
      <c r="B41" s="13">
        <v>1.89</v>
      </c>
    </row>
    <row r="42" spans="1:2">
      <c r="A42" s="14">
        <v>43249</v>
      </c>
      <c r="B42" s="13">
        <v>1.94</v>
      </c>
    </row>
    <row r="43" spans="1:2">
      <c r="A43" s="14">
        <v>43250</v>
      </c>
      <c r="B43" s="13">
        <v>1.94</v>
      </c>
    </row>
    <row r="44" spans="1:2">
      <c r="A44" s="14">
        <v>43251</v>
      </c>
      <c r="B44" s="13">
        <v>1.93</v>
      </c>
    </row>
    <row r="45" spans="1:2">
      <c r="A45" s="14">
        <v>43252</v>
      </c>
      <c r="B45" s="13">
        <v>1.91</v>
      </c>
    </row>
    <row r="46" spans="1:2">
      <c r="A46" s="14">
        <v>43255</v>
      </c>
      <c r="B46" s="13">
        <v>1.95</v>
      </c>
    </row>
    <row r="47" spans="1:2">
      <c r="A47" s="14">
        <v>43256</v>
      </c>
      <c r="B47" s="13">
        <v>1.95</v>
      </c>
    </row>
    <row r="48" spans="1:2">
      <c r="A48" s="14">
        <v>43257</v>
      </c>
      <c r="B48" s="13">
        <v>1.95</v>
      </c>
    </row>
    <row r="49" spans="1:2">
      <c r="A49" s="14">
        <v>43258</v>
      </c>
      <c r="B49" s="13">
        <v>1.94</v>
      </c>
    </row>
    <row r="50" spans="1:2">
      <c r="A50" s="14">
        <v>43259</v>
      </c>
      <c r="B50" s="13">
        <v>1.93</v>
      </c>
    </row>
    <row r="51" spans="1:2">
      <c r="A51" s="14">
        <v>43262</v>
      </c>
      <c r="B51" s="13">
        <v>1.95</v>
      </c>
    </row>
    <row r="52" spans="1:2">
      <c r="A52" s="14">
        <v>43263</v>
      </c>
      <c r="B52" s="13">
        <v>1.93</v>
      </c>
    </row>
    <row r="53" spans="1:2">
      <c r="A53" s="14">
        <v>43264</v>
      </c>
      <c r="B53" s="13">
        <v>1.94</v>
      </c>
    </row>
    <row r="54" spans="1:2">
      <c r="A54" s="14">
        <v>43265</v>
      </c>
      <c r="B54" s="13">
        <v>1.94</v>
      </c>
    </row>
    <row r="55" spans="1:2">
      <c r="A55" s="14">
        <v>43266</v>
      </c>
      <c r="B55" s="13">
        <v>1.94</v>
      </c>
    </row>
    <row r="56" spans="1:2">
      <c r="A56" s="14">
        <v>43269</v>
      </c>
      <c r="B56" s="13">
        <v>1.95</v>
      </c>
    </row>
    <row r="57" spans="1:2">
      <c r="A57" s="14">
        <v>43270</v>
      </c>
      <c r="B57" s="13">
        <v>1.95</v>
      </c>
    </row>
    <row r="58" spans="1:2">
      <c r="A58" s="14">
        <v>43271</v>
      </c>
      <c r="B58" s="13">
        <v>1.94</v>
      </c>
    </row>
    <row r="59" spans="1:2">
      <c r="A59" s="14">
        <v>43272</v>
      </c>
      <c r="B59" s="13">
        <v>1.94</v>
      </c>
    </row>
    <row r="60" spans="1:2">
      <c r="A60" s="14">
        <v>43273</v>
      </c>
      <c r="B60" s="13">
        <v>1.93</v>
      </c>
    </row>
    <row r="61" spans="1:2">
      <c r="A61" s="14">
        <v>43276</v>
      </c>
      <c r="B61" s="13">
        <v>1.94</v>
      </c>
    </row>
    <row r="62" spans="1:2">
      <c r="A62" s="14">
        <v>43277</v>
      </c>
      <c r="B62" s="13">
        <v>1.94</v>
      </c>
    </row>
    <row r="63" spans="1:2">
      <c r="A63" s="14">
        <v>43278</v>
      </c>
      <c r="B63" s="13">
        <v>1.93</v>
      </c>
    </row>
    <row r="64" spans="1:2">
      <c r="A64" s="14">
        <v>43279</v>
      </c>
      <c r="B64" s="13">
        <v>1.93</v>
      </c>
    </row>
    <row r="65" spans="1:2">
      <c r="A65" s="14">
        <v>43280</v>
      </c>
      <c r="B65" s="13">
        <v>1.93</v>
      </c>
    </row>
    <row r="66" spans="1:2">
      <c r="A66" s="14">
        <v>43283</v>
      </c>
      <c r="B66" s="13">
        <v>1.99</v>
      </c>
    </row>
    <row r="67" spans="1:2">
      <c r="A67" s="14">
        <v>43284</v>
      </c>
      <c r="B67" s="13">
        <v>1.98</v>
      </c>
    </row>
    <row r="68" spans="1:2">
      <c r="A68" s="14">
        <v>43286</v>
      </c>
      <c r="B68" s="13">
        <v>1.96</v>
      </c>
    </row>
    <row r="69" spans="1:2">
      <c r="A69" s="14">
        <v>43287</v>
      </c>
      <c r="B69" s="13">
        <v>1.97</v>
      </c>
    </row>
    <row r="70" spans="1:2">
      <c r="A70" s="14">
        <v>43290</v>
      </c>
      <c r="B70" s="13">
        <v>1.99</v>
      </c>
    </row>
    <row r="71" spans="1:2">
      <c r="A71" s="14">
        <v>43291</v>
      </c>
      <c r="B71" s="13">
        <v>1.99</v>
      </c>
    </row>
    <row r="72" spans="1:2">
      <c r="A72" s="14">
        <v>43292</v>
      </c>
      <c r="B72" s="13">
        <v>1.97</v>
      </c>
    </row>
    <row r="73" spans="1:2">
      <c r="A73" s="14">
        <v>43293</v>
      </c>
      <c r="B73" s="13">
        <v>1.98</v>
      </c>
    </row>
    <row r="74" spans="1:2">
      <c r="A74" s="14">
        <v>43294</v>
      </c>
      <c r="B74" s="13">
        <v>1.98</v>
      </c>
    </row>
    <row r="75" spans="1:2">
      <c r="A75" s="14">
        <v>43297</v>
      </c>
      <c r="B75" s="13">
        <v>2.02</v>
      </c>
    </row>
    <row r="76" spans="1:2">
      <c r="A76" s="14">
        <v>43298</v>
      </c>
      <c r="B76" s="13">
        <v>2.02</v>
      </c>
    </row>
    <row r="77" spans="1:2">
      <c r="A77" s="14">
        <v>43299</v>
      </c>
      <c r="B77" s="13">
        <v>2</v>
      </c>
    </row>
    <row r="78" spans="1:2">
      <c r="A78" s="14">
        <v>43300</v>
      </c>
      <c r="B78" s="13">
        <v>2</v>
      </c>
    </row>
    <row r="79" spans="1:2">
      <c r="A79" s="14">
        <v>43301</v>
      </c>
      <c r="B79" s="13">
        <v>1.99</v>
      </c>
    </row>
    <row r="80" spans="1:2">
      <c r="A80" s="14">
        <v>43304</v>
      </c>
      <c r="B80" s="13">
        <v>2</v>
      </c>
    </row>
    <row r="81" spans="1:2">
      <c r="A81" s="14">
        <v>43305</v>
      </c>
      <c r="B81" s="13">
        <v>2.02</v>
      </c>
    </row>
    <row r="82" spans="1:2">
      <c r="A82" s="14">
        <v>43306</v>
      </c>
      <c r="B82" s="13">
        <v>2.0099999999999998</v>
      </c>
    </row>
    <row r="83" spans="1:2">
      <c r="A83" s="14">
        <v>43307</v>
      </c>
      <c r="B83" s="13">
        <v>1.99</v>
      </c>
    </row>
    <row r="84" spans="1:2">
      <c r="A84" s="14">
        <v>43308</v>
      </c>
      <c r="B84" s="13">
        <v>2</v>
      </c>
    </row>
    <row r="85" spans="1:2">
      <c r="A85" s="14">
        <v>43311</v>
      </c>
      <c r="B85" s="13">
        <v>2.0499999999999998</v>
      </c>
    </row>
    <row r="86" spans="1:2">
      <c r="A86" s="14">
        <v>43312</v>
      </c>
      <c r="B86" s="13">
        <v>2.0299999999999998</v>
      </c>
    </row>
    <row r="87" spans="1:2">
      <c r="A87" s="14">
        <v>43313</v>
      </c>
      <c r="B87" s="13">
        <v>2.0299999999999998</v>
      </c>
    </row>
    <row r="88" spans="1:2">
      <c r="A88" s="14">
        <v>43314</v>
      </c>
      <c r="B88" s="13">
        <v>2.02</v>
      </c>
    </row>
    <row r="89" spans="1:2">
      <c r="A89" s="14">
        <v>43315</v>
      </c>
      <c r="B89" s="13">
        <v>2.0099999999999998</v>
      </c>
    </row>
    <row r="90" spans="1:2">
      <c r="A90" s="14">
        <v>43318</v>
      </c>
      <c r="B90" s="13">
        <v>2.06</v>
      </c>
    </row>
    <row r="91" spans="1:2">
      <c r="A91" s="14">
        <v>43319</v>
      </c>
      <c r="B91" s="13">
        <v>2.06</v>
      </c>
    </row>
    <row r="92" spans="1:2">
      <c r="A92" s="14">
        <v>43320</v>
      </c>
      <c r="B92" s="13">
        <v>2.06</v>
      </c>
    </row>
    <row r="93" spans="1:2">
      <c r="A93" s="14">
        <v>43321</v>
      </c>
      <c r="B93" s="13">
        <v>2.06</v>
      </c>
    </row>
    <row r="94" spans="1:2">
      <c r="A94" s="14">
        <v>43322</v>
      </c>
      <c r="B94" s="13">
        <v>2.0499999999999998</v>
      </c>
    </row>
    <row r="95" spans="1:2">
      <c r="A95" s="14">
        <v>43325</v>
      </c>
      <c r="B95" s="13">
        <v>2.0699999999999998</v>
      </c>
    </row>
    <row r="96" spans="1:2">
      <c r="A96" s="14">
        <v>43326</v>
      </c>
      <c r="B96" s="13">
        <v>2.08</v>
      </c>
    </row>
    <row r="97" spans="1:2">
      <c r="A97" s="14">
        <v>43327</v>
      </c>
      <c r="B97" s="13">
        <v>2.0699999999999998</v>
      </c>
    </row>
    <row r="98" spans="1:2">
      <c r="A98" s="14">
        <v>43328</v>
      </c>
      <c r="B98" s="13">
        <v>2.0699999999999998</v>
      </c>
    </row>
    <row r="99" spans="1:2">
      <c r="A99" s="14">
        <v>43329</v>
      </c>
      <c r="B99" s="13">
        <v>2.0499999999999998</v>
      </c>
    </row>
    <row r="100" spans="1:2">
      <c r="A100" s="14">
        <v>43332</v>
      </c>
      <c r="B100" s="13">
        <v>2.0699999999999998</v>
      </c>
    </row>
    <row r="101" spans="1:2">
      <c r="A101" s="14">
        <v>43333</v>
      </c>
      <c r="B101" s="13">
        <v>2.08</v>
      </c>
    </row>
    <row r="102" spans="1:2">
      <c r="A102" s="14">
        <v>43334</v>
      </c>
      <c r="B102" s="13">
        <v>2.09</v>
      </c>
    </row>
    <row r="103" spans="1:2">
      <c r="A103" s="14">
        <v>43335</v>
      </c>
      <c r="B103" s="13">
        <v>2.08</v>
      </c>
    </row>
    <row r="104" spans="1:2">
      <c r="A104" s="14">
        <v>43336</v>
      </c>
      <c r="B104" s="13">
        <v>2.09</v>
      </c>
    </row>
    <row r="105" spans="1:2">
      <c r="A105" s="14">
        <v>43339</v>
      </c>
      <c r="B105" s="13">
        <v>2.12</v>
      </c>
    </row>
    <row r="106" spans="1:2">
      <c r="A106" s="14">
        <v>43340</v>
      </c>
      <c r="B106" s="13">
        <v>2.13</v>
      </c>
    </row>
    <row r="107" spans="1:2">
      <c r="A107" s="14">
        <v>43341</v>
      </c>
      <c r="B107" s="13">
        <v>2.13</v>
      </c>
    </row>
    <row r="108" spans="1:2">
      <c r="A108" s="14">
        <v>43342</v>
      </c>
      <c r="B108" s="13">
        <v>2.11</v>
      </c>
    </row>
    <row r="109" spans="1:2">
      <c r="A109" s="14">
        <v>43343</v>
      </c>
      <c r="B109" s="13">
        <v>2.11</v>
      </c>
    </row>
    <row r="110" spans="1:2">
      <c r="A110" s="14">
        <v>43347</v>
      </c>
      <c r="B110" s="13">
        <v>2.13</v>
      </c>
    </row>
    <row r="111" spans="1:2">
      <c r="A111" s="14">
        <v>43348</v>
      </c>
      <c r="B111" s="13">
        <v>2.14</v>
      </c>
    </row>
    <row r="112" spans="1:2">
      <c r="A112" s="14">
        <v>43349</v>
      </c>
      <c r="B112" s="13">
        <v>2.13</v>
      </c>
    </row>
    <row r="113" spans="1:2">
      <c r="A113" s="14">
        <v>43350</v>
      </c>
      <c r="B113" s="13">
        <v>2.14</v>
      </c>
    </row>
    <row r="114" spans="1:2">
      <c r="A114" s="14">
        <v>43353</v>
      </c>
      <c r="B114" s="13">
        <v>2.15</v>
      </c>
    </row>
    <row r="115" spans="1:2">
      <c r="A115" s="14">
        <v>43354</v>
      </c>
      <c r="B115" s="13">
        <v>2.15</v>
      </c>
    </row>
    <row r="116" spans="1:2">
      <c r="A116" s="14">
        <v>43355</v>
      </c>
      <c r="B116" s="13">
        <v>2.16</v>
      </c>
    </row>
    <row r="117" spans="1:2">
      <c r="A117" s="14">
        <v>43356</v>
      </c>
      <c r="B117" s="13">
        <v>2.15</v>
      </c>
    </row>
    <row r="118" spans="1:2">
      <c r="A118" s="14">
        <v>43357</v>
      </c>
      <c r="B118" s="13">
        <v>2.16</v>
      </c>
    </row>
    <row r="119" spans="1:2">
      <c r="A119" s="14">
        <v>43360</v>
      </c>
      <c r="B119" s="13">
        <v>2.17</v>
      </c>
    </row>
    <row r="120" spans="1:2">
      <c r="A120" s="14">
        <v>43361</v>
      </c>
      <c r="B120" s="13">
        <v>2.17</v>
      </c>
    </row>
    <row r="121" spans="1:2">
      <c r="A121" s="14">
        <v>43362</v>
      </c>
      <c r="B121" s="13">
        <v>2.16</v>
      </c>
    </row>
    <row r="122" spans="1:2">
      <c r="A122" s="14">
        <v>43363</v>
      </c>
      <c r="B122" s="13">
        <v>2.17</v>
      </c>
    </row>
    <row r="123" spans="1:2">
      <c r="A123" s="14">
        <v>43364</v>
      </c>
      <c r="B123" s="13">
        <v>2.1800000000000002</v>
      </c>
    </row>
    <row r="124" spans="1:2">
      <c r="A124" s="14">
        <v>43367</v>
      </c>
      <c r="B124" s="13">
        <v>2.2200000000000002</v>
      </c>
    </row>
    <row r="125" spans="1:2">
      <c r="A125" s="14">
        <v>43368</v>
      </c>
      <c r="B125" s="13">
        <v>2.21</v>
      </c>
    </row>
    <row r="126" spans="1:2">
      <c r="A126" s="14">
        <v>43369</v>
      </c>
      <c r="B126" s="13">
        <v>2.2000000000000002</v>
      </c>
    </row>
    <row r="127" spans="1:2">
      <c r="A127" s="14">
        <v>43370</v>
      </c>
      <c r="B127" s="13">
        <v>2.1800000000000002</v>
      </c>
    </row>
    <row r="128" spans="1:2">
      <c r="A128" s="14">
        <v>43371</v>
      </c>
      <c r="B128" s="13">
        <v>2.19</v>
      </c>
    </row>
    <row r="129" spans="1:2">
      <c r="A129" s="14">
        <v>43374</v>
      </c>
      <c r="B129" s="13">
        <v>2.23</v>
      </c>
    </row>
    <row r="130" spans="1:2">
      <c r="A130" s="14">
        <v>43375</v>
      </c>
      <c r="B130" s="13">
        <v>2.23</v>
      </c>
    </row>
    <row r="131" spans="1:2">
      <c r="A131" s="14">
        <v>43376</v>
      </c>
      <c r="B131" s="13">
        <v>2.23</v>
      </c>
    </row>
    <row r="132" spans="1:2">
      <c r="A132" s="14">
        <v>43377</v>
      </c>
      <c r="B132" s="13">
        <v>2.2200000000000002</v>
      </c>
    </row>
    <row r="133" spans="1:2">
      <c r="A133" s="14">
        <v>43378</v>
      </c>
      <c r="B133" s="13">
        <v>2.2200000000000002</v>
      </c>
    </row>
    <row r="134" spans="1:2">
      <c r="A134" s="14">
        <v>43382</v>
      </c>
      <c r="B134" s="13">
        <v>2.25</v>
      </c>
    </row>
    <row r="135" spans="1:2">
      <c r="A135" s="14">
        <v>43383</v>
      </c>
      <c r="B135" s="13">
        <v>2.27</v>
      </c>
    </row>
    <row r="136" spans="1:2">
      <c r="A136" s="14">
        <v>43384</v>
      </c>
      <c r="B136" s="13">
        <v>2.2599999999999998</v>
      </c>
    </row>
    <row r="137" spans="1:2">
      <c r="A137" s="14">
        <v>43385</v>
      </c>
      <c r="B137" s="13">
        <v>2.27</v>
      </c>
    </row>
    <row r="138" spans="1:2">
      <c r="A138" s="14">
        <v>43388</v>
      </c>
      <c r="B138" s="13">
        <v>2.31</v>
      </c>
    </row>
    <row r="139" spans="1:2">
      <c r="A139" s="14">
        <v>43389</v>
      </c>
      <c r="B139" s="13">
        <v>2.2999999999999998</v>
      </c>
    </row>
    <row r="140" spans="1:2">
      <c r="A140" s="14">
        <v>43390</v>
      </c>
      <c r="B140" s="13">
        <v>2.31</v>
      </c>
    </row>
    <row r="141" spans="1:2">
      <c r="A141" s="14">
        <v>43391</v>
      </c>
      <c r="B141" s="13">
        <v>2.31</v>
      </c>
    </row>
    <row r="142" spans="1:2">
      <c r="A142" s="14">
        <v>43392</v>
      </c>
      <c r="B142" s="13">
        <v>2.2999999999999998</v>
      </c>
    </row>
    <row r="143" spans="1:2">
      <c r="A143" s="14">
        <v>43395</v>
      </c>
      <c r="B143" s="13">
        <v>2.35</v>
      </c>
    </row>
    <row r="144" spans="1:2">
      <c r="A144" s="14">
        <v>43396</v>
      </c>
      <c r="B144" s="13">
        <v>2.34</v>
      </c>
    </row>
    <row r="145" spans="1:2">
      <c r="A145" s="14">
        <v>43397</v>
      </c>
      <c r="B145" s="13">
        <v>2.34</v>
      </c>
    </row>
    <row r="146" spans="1:2">
      <c r="A146" s="14">
        <v>43398</v>
      </c>
      <c r="B146" s="13">
        <v>2.34</v>
      </c>
    </row>
    <row r="147" spans="1:2">
      <c r="A147" s="14">
        <v>43399</v>
      </c>
      <c r="B147" s="13">
        <v>2.3199999999999998</v>
      </c>
    </row>
    <row r="148" spans="1:2">
      <c r="A148" s="14">
        <v>43402</v>
      </c>
      <c r="B148" s="13">
        <v>2.35</v>
      </c>
    </row>
    <row r="149" spans="1:2">
      <c r="A149" s="14">
        <v>43403</v>
      </c>
      <c r="B149" s="13">
        <v>2.34</v>
      </c>
    </row>
    <row r="150" spans="1:2">
      <c r="A150" s="14">
        <v>43404</v>
      </c>
      <c r="B150" s="13">
        <v>2.34</v>
      </c>
    </row>
    <row r="151" spans="1:2">
      <c r="A151" s="14">
        <v>43405</v>
      </c>
      <c r="B151" s="13">
        <v>2.31</v>
      </c>
    </row>
    <row r="152" spans="1:2">
      <c r="A152" s="14">
        <v>43406</v>
      </c>
      <c r="B152" s="13">
        <v>2.3199999999999998</v>
      </c>
    </row>
    <row r="153" spans="1:2">
      <c r="A153" s="14">
        <v>43409</v>
      </c>
      <c r="B153" s="13">
        <v>2.37</v>
      </c>
    </row>
    <row r="154" spans="1:2">
      <c r="A154" s="14">
        <v>43410</v>
      </c>
      <c r="B154" s="13">
        <v>2.36</v>
      </c>
    </row>
    <row r="155" spans="1:2">
      <c r="A155" s="14">
        <v>43411</v>
      </c>
      <c r="B155" s="13">
        <v>2.37</v>
      </c>
    </row>
    <row r="156" spans="1:2">
      <c r="A156" s="14">
        <v>43412</v>
      </c>
      <c r="B156" s="13">
        <v>2.35</v>
      </c>
    </row>
    <row r="157" spans="1:2">
      <c r="A157" s="14">
        <v>43413</v>
      </c>
      <c r="B157" s="13">
        <v>2.36</v>
      </c>
    </row>
    <row r="158" spans="1:2">
      <c r="A158" s="14">
        <v>43417</v>
      </c>
      <c r="B158" s="13">
        <v>2.39</v>
      </c>
    </row>
    <row r="159" spans="1:2">
      <c r="A159" s="14">
        <v>43418</v>
      </c>
      <c r="B159" s="13">
        <v>2.38</v>
      </c>
    </row>
    <row r="160" spans="1:2">
      <c r="A160" s="14">
        <v>43419</v>
      </c>
      <c r="B160" s="13">
        <v>2.37</v>
      </c>
    </row>
    <row r="161" spans="1:2">
      <c r="A161" s="14">
        <v>43420</v>
      </c>
      <c r="B161" s="13">
        <v>2.36</v>
      </c>
    </row>
    <row r="162" spans="1:2">
      <c r="A162" s="14">
        <v>43423</v>
      </c>
      <c r="B162" s="13">
        <v>2.39</v>
      </c>
    </row>
    <row r="163" spans="1:2">
      <c r="A163" s="14">
        <v>43424</v>
      </c>
      <c r="B163" s="13">
        <v>2.39</v>
      </c>
    </row>
    <row r="164" spans="1:2">
      <c r="A164" s="14">
        <v>43425</v>
      </c>
      <c r="B164" s="13">
        <v>2.41</v>
      </c>
    </row>
    <row r="165" spans="1:2">
      <c r="A165" s="14">
        <v>43427</v>
      </c>
      <c r="B165" s="13">
        <v>2.41</v>
      </c>
    </row>
    <row r="166" spans="1:2">
      <c r="A166" s="14">
        <v>43430</v>
      </c>
      <c r="B166" s="13">
        <v>2.42</v>
      </c>
    </row>
    <row r="167" spans="1:2">
      <c r="A167" s="14">
        <v>43431</v>
      </c>
      <c r="B167" s="13">
        <v>2.41</v>
      </c>
    </row>
    <row r="168" spans="1:2">
      <c r="A168" s="14">
        <v>43432</v>
      </c>
      <c r="B168" s="13">
        <v>2.4</v>
      </c>
    </row>
    <row r="169" spans="1:2">
      <c r="A169" s="14">
        <v>43433</v>
      </c>
      <c r="B169" s="13">
        <v>2.37</v>
      </c>
    </row>
    <row r="170" spans="1:2">
      <c r="A170" s="14">
        <v>43434</v>
      </c>
      <c r="B170" s="13">
        <v>2.37</v>
      </c>
    </row>
    <row r="171" spans="1:2">
      <c r="A171" s="14">
        <v>43437</v>
      </c>
      <c r="B171" s="13">
        <v>2.39</v>
      </c>
    </row>
    <row r="172" spans="1:2">
      <c r="A172" s="14">
        <v>43438</v>
      </c>
      <c r="B172" s="13">
        <v>2.4300000000000002</v>
      </c>
    </row>
    <row r="173" spans="1:2">
      <c r="A173" s="14">
        <v>43440</v>
      </c>
      <c r="B173" s="13">
        <v>2.41</v>
      </c>
    </row>
    <row r="174" spans="1:2">
      <c r="A174" s="14">
        <v>43441</v>
      </c>
      <c r="B174" s="13">
        <v>2.4</v>
      </c>
    </row>
    <row r="175" spans="1:2">
      <c r="A175" s="14">
        <v>43444</v>
      </c>
      <c r="B175" s="13">
        <v>2.42</v>
      </c>
    </row>
    <row r="176" spans="1:2">
      <c r="A176" s="14">
        <v>43445</v>
      </c>
      <c r="B176" s="13">
        <v>2.42</v>
      </c>
    </row>
    <row r="177" spans="1:2">
      <c r="A177" s="14">
        <v>43446</v>
      </c>
      <c r="B177" s="13">
        <v>2.44</v>
      </c>
    </row>
    <row r="178" spans="1:2">
      <c r="A178" s="14">
        <v>43447</v>
      </c>
      <c r="B178" s="13">
        <v>2.4300000000000002</v>
      </c>
    </row>
    <row r="179" spans="1:2">
      <c r="A179" s="14">
        <v>43448</v>
      </c>
      <c r="B179" s="13">
        <v>2.42</v>
      </c>
    </row>
    <row r="180" spans="1:2">
      <c r="A180" s="14">
        <v>43451</v>
      </c>
      <c r="B180" s="13">
        <v>2.41</v>
      </c>
    </row>
    <row r="181" spans="1:2">
      <c r="A181" s="14">
        <v>43452</v>
      </c>
      <c r="B181" s="13">
        <v>2.39</v>
      </c>
    </row>
    <row r="182" spans="1:2">
      <c r="A182" s="14">
        <v>43453</v>
      </c>
      <c r="B182" s="13">
        <v>2.4</v>
      </c>
    </row>
    <row r="183" spans="1:2">
      <c r="A183" s="14">
        <v>43454</v>
      </c>
      <c r="B183" s="13">
        <v>2.39</v>
      </c>
    </row>
    <row r="184" spans="1:2">
      <c r="A184" s="14">
        <v>43455</v>
      </c>
      <c r="B184" s="13">
        <v>2.39</v>
      </c>
    </row>
    <row r="185" spans="1:2">
      <c r="A185" s="14">
        <v>43458</v>
      </c>
      <c r="B185" s="13">
        <v>2.46</v>
      </c>
    </row>
    <row r="186" spans="1:2">
      <c r="A186" s="14">
        <v>43460</v>
      </c>
      <c r="B186" s="13">
        <v>2.44</v>
      </c>
    </row>
    <row r="187" spans="1:2">
      <c r="A187" s="14">
        <v>43461</v>
      </c>
      <c r="B187" s="13">
        <v>2.41</v>
      </c>
    </row>
    <row r="188" spans="1:2">
      <c r="A188" s="14">
        <v>43462</v>
      </c>
      <c r="B188" s="13">
        <v>2.4</v>
      </c>
    </row>
    <row r="189" spans="1:2">
      <c r="A189" s="14">
        <v>43465</v>
      </c>
      <c r="B189" s="13">
        <v>2.4500000000000002</v>
      </c>
    </row>
    <row r="190" spans="1:2">
      <c r="A190" s="14">
        <v>43467</v>
      </c>
      <c r="B190" s="13">
        <v>2.42</v>
      </c>
    </row>
    <row r="191" spans="1:2">
      <c r="A191" s="14">
        <v>43468</v>
      </c>
      <c r="B191" s="13">
        <v>2.41</v>
      </c>
    </row>
    <row r="192" spans="1:2">
      <c r="A192" s="14">
        <v>43469</v>
      </c>
      <c r="B192" s="13">
        <v>2.42</v>
      </c>
    </row>
    <row r="193" spans="1:2">
      <c r="A193" s="14">
        <v>43472</v>
      </c>
      <c r="B193" s="13">
        <v>2.46</v>
      </c>
    </row>
    <row r="194" spans="1:2">
      <c r="A194" s="14">
        <v>43473</v>
      </c>
      <c r="B194" s="13">
        <v>2.46</v>
      </c>
    </row>
    <row r="195" spans="1:2">
      <c r="A195" s="14">
        <v>43474</v>
      </c>
      <c r="B195" s="13">
        <v>2.4500000000000002</v>
      </c>
    </row>
    <row r="196" spans="1:2">
      <c r="A196" s="14">
        <v>43475</v>
      </c>
      <c r="B196" s="13">
        <v>2.4300000000000002</v>
      </c>
    </row>
    <row r="197" spans="1:2">
      <c r="A197" s="14">
        <v>43476</v>
      </c>
      <c r="B197" s="13">
        <v>2.4300000000000002</v>
      </c>
    </row>
    <row r="198" spans="1:2">
      <c r="A198" s="14">
        <v>43479</v>
      </c>
      <c r="B198" s="13">
        <v>2.4500000000000002</v>
      </c>
    </row>
    <row r="199" spans="1:2">
      <c r="A199" s="14">
        <v>43480</v>
      </c>
      <c r="B199" s="13">
        <v>2.4500000000000002</v>
      </c>
    </row>
    <row r="200" spans="1:2">
      <c r="A200" s="14">
        <v>43481</v>
      </c>
      <c r="B200" s="13">
        <v>2.4300000000000002</v>
      </c>
    </row>
    <row r="201" spans="1:2">
      <c r="A201" s="14">
        <v>43482</v>
      </c>
      <c r="B201" s="13">
        <v>2.42</v>
      </c>
    </row>
    <row r="202" spans="1:2">
      <c r="A202" s="14">
        <v>43483</v>
      </c>
      <c r="B202" s="13">
        <v>2.41</v>
      </c>
    </row>
    <row r="203" spans="1:2">
      <c r="A203" s="14">
        <v>43487</v>
      </c>
      <c r="B203" s="13">
        <v>2.4300000000000002</v>
      </c>
    </row>
    <row r="204" spans="1:2">
      <c r="A204" s="14">
        <v>43488</v>
      </c>
      <c r="B204" s="13">
        <v>2.41</v>
      </c>
    </row>
    <row r="205" spans="1:2">
      <c r="A205" s="14">
        <v>43489</v>
      </c>
      <c r="B205" s="13">
        <v>2.37</v>
      </c>
    </row>
    <row r="206" spans="1:2">
      <c r="A206" s="14">
        <v>43490</v>
      </c>
      <c r="B206" s="13">
        <v>2.39</v>
      </c>
    </row>
    <row r="207" spans="1:2">
      <c r="A207" s="14">
        <v>43493</v>
      </c>
      <c r="B207" s="13">
        <v>2.42</v>
      </c>
    </row>
    <row r="208" spans="1:2">
      <c r="A208" s="14">
        <v>43494</v>
      </c>
      <c r="B208" s="13">
        <v>2.42</v>
      </c>
    </row>
    <row r="209" spans="1:2">
      <c r="A209" s="14">
        <v>43495</v>
      </c>
      <c r="B209" s="13">
        <v>2.42</v>
      </c>
    </row>
    <row r="210" spans="1:2">
      <c r="A210" s="14">
        <v>43496</v>
      </c>
      <c r="B210" s="13">
        <v>2.41</v>
      </c>
    </row>
    <row r="211" spans="1:2">
      <c r="A211" s="14">
        <v>43497</v>
      </c>
      <c r="B211" s="13">
        <v>2.4</v>
      </c>
    </row>
    <row r="212" spans="1:2">
      <c r="A212" s="14">
        <v>43500</v>
      </c>
      <c r="B212" s="13">
        <v>2.42</v>
      </c>
    </row>
    <row r="213" spans="1:2">
      <c r="A213" s="14">
        <v>43501</v>
      </c>
      <c r="B213" s="13">
        <v>2.42</v>
      </c>
    </row>
    <row r="214" spans="1:2">
      <c r="A214" s="14">
        <v>43502</v>
      </c>
      <c r="B214" s="13">
        <v>2.42</v>
      </c>
    </row>
    <row r="215" spans="1:2">
      <c r="A215" s="14">
        <v>43503</v>
      </c>
      <c r="B215" s="13">
        <v>2.42</v>
      </c>
    </row>
    <row r="216" spans="1:2">
      <c r="A216" s="14">
        <v>43504</v>
      </c>
      <c r="B216" s="13">
        <v>2.4300000000000002</v>
      </c>
    </row>
    <row r="217" spans="1:2">
      <c r="A217" s="14">
        <v>43507</v>
      </c>
      <c r="B217" s="13">
        <v>2.4500000000000002</v>
      </c>
    </row>
    <row r="218" spans="1:2">
      <c r="A218" s="14">
        <v>43508</v>
      </c>
      <c r="B218" s="13">
        <v>2.4300000000000002</v>
      </c>
    </row>
    <row r="219" spans="1:2">
      <c r="A219" s="14">
        <v>43509</v>
      </c>
      <c r="B219" s="13">
        <v>2.44</v>
      </c>
    </row>
    <row r="220" spans="1:2">
      <c r="A220" s="14">
        <v>43510</v>
      </c>
      <c r="B220" s="13">
        <v>2.4300000000000002</v>
      </c>
    </row>
    <row r="221" spans="1:2">
      <c r="A221" s="14">
        <v>43511</v>
      </c>
      <c r="B221" s="13">
        <v>2.4300000000000002</v>
      </c>
    </row>
    <row r="222" spans="1:2">
      <c r="A222" s="14">
        <v>43515</v>
      </c>
      <c r="B222" s="13">
        <v>2.46</v>
      </c>
    </row>
    <row r="223" spans="1:2">
      <c r="A223" s="14">
        <v>43516</v>
      </c>
      <c r="B223" s="13">
        <v>2.4500000000000002</v>
      </c>
    </row>
    <row r="224" spans="1:2">
      <c r="A224" s="14">
        <v>43517</v>
      </c>
      <c r="B224" s="13">
        <v>2.4500000000000002</v>
      </c>
    </row>
    <row r="225" spans="1:2">
      <c r="A225" s="14">
        <v>43518</v>
      </c>
      <c r="B225" s="13">
        <v>2.46</v>
      </c>
    </row>
    <row r="226" spans="1:2">
      <c r="A226" s="14">
        <v>43521</v>
      </c>
      <c r="B226" s="13">
        <v>2.4700000000000002</v>
      </c>
    </row>
    <row r="227" spans="1:2">
      <c r="A227" s="14">
        <v>43522</v>
      </c>
      <c r="B227" s="13">
        <v>2.4500000000000002</v>
      </c>
    </row>
    <row r="228" spans="1:2">
      <c r="A228" s="14">
        <v>43523</v>
      </c>
      <c r="B228" s="13">
        <v>2.4500000000000002</v>
      </c>
    </row>
    <row r="229" spans="1:2">
      <c r="A229" s="14">
        <v>43524</v>
      </c>
      <c r="B229" s="13">
        <v>2.4500000000000002</v>
      </c>
    </row>
    <row r="230" spans="1:2">
      <c r="A230" s="14">
        <v>43525</v>
      </c>
      <c r="B230" s="13">
        <v>2.44</v>
      </c>
    </row>
    <row r="231" spans="1:2">
      <c r="A231" s="14">
        <v>43528</v>
      </c>
      <c r="B231" s="13">
        <v>2.4700000000000002</v>
      </c>
    </row>
    <row r="232" spans="1:2">
      <c r="A232" s="14">
        <v>43529</v>
      </c>
      <c r="B232" s="13">
        <v>2.4700000000000002</v>
      </c>
    </row>
    <row r="233" spans="1:2">
      <c r="A233" s="14">
        <v>43530</v>
      </c>
      <c r="B233" s="13">
        <v>2.4700000000000002</v>
      </c>
    </row>
    <row r="234" spans="1:2">
      <c r="A234" s="14">
        <v>43531</v>
      </c>
      <c r="B234" s="13">
        <v>2.4500000000000002</v>
      </c>
    </row>
    <row r="235" spans="1:2">
      <c r="A235" s="14">
        <v>43532</v>
      </c>
      <c r="B235" s="13">
        <v>2.46</v>
      </c>
    </row>
    <row r="236" spans="1:2">
      <c r="A236" s="14">
        <v>43535</v>
      </c>
      <c r="B236" s="13">
        <v>2.4700000000000002</v>
      </c>
    </row>
    <row r="237" spans="1:2">
      <c r="A237" s="14">
        <v>43536</v>
      </c>
      <c r="B237" s="13">
        <v>2.4700000000000002</v>
      </c>
    </row>
    <row r="238" spans="1:2">
      <c r="A238" s="14">
        <v>43537</v>
      </c>
      <c r="B238" s="13">
        <v>2.4500000000000002</v>
      </c>
    </row>
    <row r="239" spans="1:2">
      <c r="A239" s="14">
        <v>43538</v>
      </c>
      <c r="B239" s="13">
        <v>2.4500000000000002</v>
      </c>
    </row>
    <row r="240" spans="1:2">
      <c r="A240" s="14">
        <v>43539</v>
      </c>
      <c r="B240" s="13">
        <v>2.4500000000000002</v>
      </c>
    </row>
    <row r="241" spans="1:2">
      <c r="A241" s="14">
        <v>43542</v>
      </c>
      <c r="B241" s="13">
        <v>2.44</v>
      </c>
    </row>
    <row r="242" spans="1:2">
      <c r="A242" s="14">
        <v>43543</v>
      </c>
      <c r="B242" s="13">
        <v>2.4700000000000002</v>
      </c>
    </row>
    <row r="243" spans="1:2">
      <c r="A243" s="14">
        <v>43544</v>
      </c>
      <c r="B243" s="13">
        <v>2.48</v>
      </c>
    </row>
    <row r="244" spans="1:2">
      <c r="A244" s="14">
        <v>43545</v>
      </c>
      <c r="B244" s="13">
        <v>2.4900000000000002</v>
      </c>
    </row>
    <row r="245" spans="1:2">
      <c r="A245" s="14">
        <v>43546</v>
      </c>
      <c r="B245" s="13">
        <v>2.46</v>
      </c>
    </row>
    <row r="246" spans="1:2">
      <c r="A246" s="14">
        <v>43549</v>
      </c>
      <c r="B246" s="13">
        <v>2.4700000000000002</v>
      </c>
    </row>
    <row r="247" spans="1:2">
      <c r="A247" s="14">
        <v>43550</v>
      </c>
      <c r="B247" s="13">
        <v>2.4700000000000002</v>
      </c>
    </row>
    <row r="248" spans="1:2">
      <c r="A248" s="14">
        <v>43551</v>
      </c>
      <c r="B248" s="13">
        <v>2.44</v>
      </c>
    </row>
    <row r="249" spans="1:2">
      <c r="A249" s="14">
        <v>43552</v>
      </c>
      <c r="B249" s="13">
        <v>2.4300000000000002</v>
      </c>
    </row>
    <row r="250" spans="1:2">
      <c r="A250" s="14">
        <v>43553</v>
      </c>
      <c r="B250" s="13">
        <v>2.4</v>
      </c>
    </row>
    <row r="251" spans="1:2">
      <c r="A251" s="14">
        <v>43556</v>
      </c>
      <c r="B251" s="13">
        <v>2.4300000000000002</v>
      </c>
    </row>
    <row r="252" spans="1:2">
      <c r="A252" s="14">
        <v>43557</v>
      </c>
      <c r="B252" s="13">
        <v>2.42</v>
      </c>
    </row>
    <row r="253" spans="1:2">
      <c r="A253" s="14">
        <v>43558</v>
      </c>
      <c r="B253" s="13">
        <v>2.44</v>
      </c>
    </row>
    <row r="254" spans="1:2">
      <c r="A254" s="14">
        <v>43559</v>
      </c>
      <c r="B254" s="13">
        <v>2.44</v>
      </c>
    </row>
    <row r="255" spans="1:2">
      <c r="A255" s="14">
        <v>43560</v>
      </c>
      <c r="B255" s="13">
        <v>2.44</v>
      </c>
    </row>
    <row r="256" spans="1:2">
      <c r="A256" s="14">
        <v>43563</v>
      </c>
      <c r="B256" s="13">
        <v>2.4300000000000002</v>
      </c>
    </row>
    <row r="257" spans="1:2">
      <c r="A257" s="14">
        <v>43564</v>
      </c>
      <c r="B257" s="13">
        <v>2.42</v>
      </c>
    </row>
    <row r="258" spans="1:2">
      <c r="A258" s="14">
        <v>43565</v>
      </c>
      <c r="B258" s="13">
        <v>2.4300000000000002</v>
      </c>
    </row>
    <row r="259" spans="1:2">
      <c r="A259" s="14">
        <v>43566</v>
      </c>
      <c r="B259" s="13">
        <v>2.4300000000000002</v>
      </c>
    </row>
    <row r="260" spans="1:2">
      <c r="A260" s="14">
        <v>43567</v>
      </c>
      <c r="B260" s="13">
        <v>2.44</v>
      </c>
    </row>
    <row r="261" spans="1:2">
      <c r="A261" s="14">
        <v>43570</v>
      </c>
      <c r="B261" s="13">
        <v>2.4300000000000002</v>
      </c>
    </row>
    <row r="262" spans="1:2">
      <c r="A262" s="14">
        <v>43571</v>
      </c>
      <c r="B262" s="13">
        <v>2.4300000000000002</v>
      </c>
    </row>
    <row r="263" spans="1:2">
      <c r="A263" s="14">
        <v>43572</v>
      </c>
      <c r="B263" s="13">
        <v>2.44</v>
      </c>
    </row>
    <row r="264" spans="1:2">
      <c r="A264" s="14">
        <v>43573</v>
      </c>
      <c r="B264" s="13">
        <v>2.42</v>
      </c>
    </row>
    <row r="265" spans="1:2">
      <c r="A265" s="14">
        <v>43577</v>
      </c>
      <c r="B265" s="13">
        <v>2.44</v>
      </c>
    </row>
    <row r="266" spans="1:2">
      <c r="A266" s="14">
        <v>43578</v>
      </c>
      <c r="B266" s="13">
        <v>2.4500000000000002</v>
      </c>
    </row>
    <row r="267" spans="1:2">
      <c r="A267" s="14">
        <v>43579</v>
      </c>
      <c r="B267" s="13">
        <v>2.44</v>
      </c>
    </row>
    <row r="268" spans="1:2">
      <c r="A268" s="14">
        <v>43580</v>
      </c>
      <c r="B268" s="13">
        <v>2.4300000000000002</v>
      </c>
    </row>
    <row r="269" spans="1:2">
      <c r="A269" s="14">
        <v>43581</v>
      </c>
      <c r="B269" s="13">
        <v>2.42</v>
      </c>
    </row>
    <row r="270" spans="1:2">
      <c r="A270" s="14">
        <v>43584</v>
      </c>
      <c r="B270" s="13">
        <v>2.44</v>
      </c>
    </row>
    <row r="271" spans="1:2">
      <c r="A271" s="14">
        <v>43585</v>
      </c>
      <c r="B271" s="13">
        <v>2.4300000000000002</v>
      </c>
    </row>
    <row r="272" spans="1:2">
      <c r="A272" s="14">
        <v>43586</v>
      </c>
      <c r="B272" s="13">
        <v>2.4300000000000002</v>
      </c>
    </row>
    <row r="273" spans="1:2">
      <c r="A273" s="14">
        <v>43587</v>
      </c>
      <c r="B273" s="13">
        <v>2.4700000000000002</v>
      </c>
    </row>
    <row r="274" spans="1:2">
      <c r="A274" s="14">
        <v>43588</v>
      </c>
      <c r="B274" s="13">
        <v>2.4300000000000002</v>
      </c>
    </row>
    <row r="275" spans="1:2">
      <c r="A275" s="14">
        <v>43591</v>
      </c>
      <c r="B275" s="13">
        <v>2.44</v>
      </c>
    </row>
    <row r="276" spans="1:2">
      <c r="A276" s="14">
        <v>43592</v>
      </c>
      <c r="B276" s="13">
        <v>2.4300000000000002</v>
      </c>
    </row>
    <row r="277" spans="1:2">
      <c r="A277" s="14">
        <v>43593</v>
      </c>
      <c r="B277" s="13">
        <v>2.4300000000000002</v>
      </c>
    </row>
    <row r="278" spans="1:2">
      <c r="A278" s="14">
        <v>43594</v>
      </c>
      <c r="B278" s="13">
        <v>2.4300000000000002</v>
      </c>
    </row>
    <row r="279" spans="1:2">
      <c r="A279" s="14">
        <v>43595</v>
      </c>
      <c r="B279" s="13">
        <v>2.4300000000000002</v>
      </c>
    </row>
    <row r="280" spans="1:2">
      <c r="A280" s="14">
        <v>43598</v>
      </c>
      <c r="B280" s="13">
        <v>2.41</v>
      </c>
    </row>
    <row r="281" spans="1:2">
      <c r="A281" s="14">
        <v>43599</v>
      </c>
      <c r="B281" s="13">
        <v>2.41</v>
      </c>
    </row>
    <row r="282" spans="1:2">
      <c r="A282" s="14">
        <v>43600</v>
      </c>
      <c r="B282" s="13">
        <v>2.42</v>
      </c>
    </row>
    <row r="283" spans="1:2">
      <c r="A283" s="14">
        <v>43601</v>
      </c>
      <c r="B283" s="13">
        <v>2.4</v>
      </c>
    </row>
    <row r="284" spans="1:2">
      <c r="A284" s="14">
        <v>43602</v>
      </c>
      <c r="B284" s="13">
        <v>2.39</v>
      </c>
    </row>
    <row r="285" spans="1:2">
      <c r="A285" s="14">
        <v>43605</v>
      </c>
      <c r="B285" s="13">
        <v>2.39</v>
      </c>
    </row>
    <row r="286" spans="1:2">
      <c r="A286" s="14">
        <v>43606</v>
      </c>
      <c r="B286" s="13">
        <v>2.39</v>
      </c>
    </row>
    <row r="287" spans="1:2">
      <c r="A287" s="14">
        <v>43607</v>
      </c>
      <c r="B287" s="13">
        <v>2.38</v>
      </c>
    </row>
    <row r="288" spans="1:2">
      <c r="A288" s="14">
        <v>43608</v>
      </c>
      <c r="B288" s="13">
        <v>2.37</v>
      </c>
    </row>
    <row r="289" spans="1:2">
      <c r="A289" s="14">
        <v>43609</v>
      </c>
      <c r="B289" s="13">
        <v>2.35</v>
      </c>
    </row>
    <row r="290" spans="1:2">
      <c r="A290" s="14">
        <v>43613</v>
      </c>
      <c r="B290" s="13">
        <v>2.37</v>
      </c>
    </row>
    <row r="291" spans="1:2">
      <c r="A291" s="14">
        <v>43614</v>
      </c>
      <c r="B291" s="13">
        <v>2.37</v>
      </c>
    </row>
    <row r="292" spans="1:2">
      <c r="A292" s="14">
        <v>43615</v>
      </c>
      <c r="B292" s="13">
        <v>2.38</v>
      </c>
    </row>
    <row r="293" spans="1:2">
      <c r="A293" s="14">
        <v>43616</v>
      </c>
      <c r="B293" s="13">
        <v>2.35</v>
      </c>
    </row>
    <row r="294" spans="1:2">
      <c r="A294" s="14">
        <v>43619</v>
      </c>
      <c r="B294" s="13">
        <v>2.35</v>
      </c>
    </row>
    <row r="295" spans="1:2">
      <c r="A295" s="14">
        <v>43620</v>
      </c>
      <c r="B295" s="13">
        <v>2.35</v>
      </c>
    </row>
    <row r="296" spans="1:2">
      <c r="A296" s="14">
        <v>43621</v>
      </c>
      <c r="B296" s="13">
        <v>2.35</v>
      </c>
    </row>
    <row r="297" spans="1:2">
      <c r="A297" s="14">
        <v>43622</v>
      </c>
      <c r="B297" s="13">
        <v>2.33</v>
      </c>
    </row>
    <row r="298" spans="1:2">
      <c r="A298" s="14">
        <v>43623</v>
      </c>
      <c r="B298" s="13">
        <v>2.2799999999999998</v>
      </c>
    </row>
    <row r="299" spans="1:2">
      <c r="A299" s="14">
        <v>43626</v>
      </c>
      <c r="B299" s="13">
        <v>2.29</v>
      </c>
    </row>
    <row r="300" spans="1:2">
      <c r="A300" s="14">
        <v>43627</v>
      </c>
      <c r="B300" s="13">
        <v>2.27</v>
      </c>
    </row>
    <row r="301" spans="1:2">
      <c r="A301" s="14">
        <v>43628</v>
      </c>
      <c r="B301" s="13">
        <v>2.2400000000000002</v>
      </c>
    </row>
    <row r="302" spans="1:2">
      <c r="A302" s="14">
        <v>43629</v>
      </c>
      <c r="B302" s="13">
        <v>2.19</v>
      </c>
    </row>
    <row r="303" spans="1:2">
      <c r="A303" s="14">
        <v>43630</v>
      </c>
      <c r="B303" s="13">
        <v>2.2000000000000002</v>
      </c>
    </row>
    <row r="304" spans="1:2">
      <c r="A304" s="14">
        <v>43633</v>
      </c>
      <c r="B304" s="13">
        <v>2.23</v>
      </c>
    </row>
    <row r="305" spans="1:2">
      <c r="A305" s="14">
        <v>43634</v>
      </c>
      <c r="B305" s="13">
        <v>2.2200000000000002</v>
      </c>
    </row>
    <row r="306" spans="1:2">
      <c r="A306" s="14">
        <v>43635</v>
      </c>
      <c r="B306" s="13">
        <v>2.1800000000000002</v>
      </c>
    </row>
    <row r="307" spans="1:2">
      <c r="A307" s="14">
        <v>43636</v>
      </c>
      <c r="B307" s="13">
        <v>2.14</v>
      </c>
    </row>
    <row r="308" spans="1:2">
      <c r="A308" s="14">
        <v>43637</v>
      </c>
      <c r="B308" s="13">
        <v>2.12</v>
      </c>
    </row>
    <row r="309" spans="1:2">
      <c r="A309" s="14">
        <v>43640</v>
      </c>
      <c r="B309" s="13">
        <v>2.13</v>
      </c>
    </row>
    <row r="310" spans="1:2">
      <c r="A310" s="14">
        <v>43641</v>
      </c>
      <c r="B310" s="13">
        <v>2.12</v>
      </c>
    </row>
    <row r="311" spans="1:2">
      <c r="A311" s="14">
        <v>43642</v>
      </c>
      <c r="B311" s="13">
        <v>2.15</v>
      </c>
    </row>
    <row r="312" spans="1:2">
      <c r="A312" s="14">
        <v>43643</v>
      </c>
      <c r="B312" s="13">
        <v>2.14</v>
      </c>
    </row>
    <row r="313" spans="1:2">
      <c r="A313" s="14">
        <v>43644</v>
      </c>
      <c r="B313" s="13">
        <v>2.13</v>
      </c>
    </row>
    <row r="314" spans="1:2">
      <c r="A314" s="14">
        <v>43647</v>
      </c>
      <c r="B314" s="13">
        <v>2.21</v>
      </c>
    </row>
    <row r="315" spans="1:2">
      <c r="A315" s="14">
        <v>43648</v>
      </c>
      <c r="B315" s="13">
        <v>2.2000000000000002</v>
      </c>
    </row>
    <row r="316" spans="1:2">
      <c r="A316" s="14">
        <v>43649</v>
      </c>
      <c r="B316" s="13">
        <v>2.21</v>
      </c>
    </row>
    <row r="317" spans="1:2">
      <c r="A317" s="14">
        <v>43651</v>
      </c>
      <c r="B317" s="13">
        <v>2.23</v>
      </c>
    </row>
    <row r="318" spans="1:2">
      <c r="A318" s="14">
        <v>43654</v>
      </c>
      <c r="B318" s="13">
        <v>2.2599999999999998</v>
      </c>
    </row>
    <row r="319" spans="1:2">
      <c r="A319" s="14">
        <v>43655</v>
      </c>
      <c r="B319" s="13">
        <v>2.2599999999999998</v>
      </c>
    </row>
    <row r="320" spans="1:2">
      <c r="A320" s="14">
        <v>43656</v>
      </c>
      <c r="B320" s="13">
        <v>2.2000000000000002</v>
      </c>
    </row>
    <row r="321" spans="1:2">
      <c r="A321" s="14">
        <v>43657</v>
      </c>
      <c r="B321" s="13">
        <v>2.17</v>
      </c>
    </row>
    <row r="322" spans="1:2">
      <c r="A322" s="14">
        <v>43658</v>
      </c>
      <c r="B322" s="13">
        <v>2.15</v>
      </c>
    </row>
    <row r="323" spans="1:2">
      <c r="A323" s="14">
        <v>43661</v>
      </c>
      <c r="B323" s="13">
        <v>2.16</v>
      </c>
    </row>
    <row r="324" spans="1:2">
      <c r="A324" s="14">
        <v>43662</v>
      </c>
      <c r="B324" s="13">
        <v>2.15</v>
      </c>
    </row>
    <row r="325" spans="1:2">
      <c r="A325" s="14">
        <v>43663</v>
      </c>
      <c r="B325" s="13">
        <v>2.14</v>
      </c>
    </row>
    <row r="326" spans="1:2">
      <c r="A326" s="14">
        <v>43664</v>
      </c>
      <c r="B326" s="13">
        <v>2.0499999999999998</v>
      </c>
    </row>
    <row r="327" spans="1:2">
      <c r="A327" s="14">
        <v>43665</v>
      </c>
      <c r="B327" s="13">
        <v>2.06</v>
      </c>
    </row>
    <row r="328" spans="1:2">
      <c r="A328" s="14">
        <v>43668</v>
      </c>
      <c r="B328" s="13">
        <v>2.08</v>
      </c>
    </row>
    <row r="329" spans="1:2">
      <c r="A329" s="14">
        <v>43669</v>
      </c>
      <c r="B329" s="13">
        <v>2.06</v>
      </c>
    </row>
    <row r="330" spans="1:2">
      <c r="A330" s="14">
        <v>43670</v>
      </c>
      <c r="B330" s="13">
        <v>2.1</v>
      </c>
    </row>
    <row r="331" spans="1:2">
      <c r="A331" s="14">
        <v>43671</v>
      </c>
      <c r="B331" s="13">
        <v>2.11</v>
      </c>
    </row>
    <row r="332" spans="1:2">
      <c r="A332" s="14">
        <v>43672</v>
      </c>
      <c r="B332" s="13">
        <v>2.13</v>
      </c>
    </row>
    <row r="333" spans="1:2">
      <c r="A333" s="14">
        <v>43675</v>
      </c>
      <c r="B333" s="13">
        <v>2.12</v>
      </c>
    </row>
    <row r="334" spans="1:2">
      <c r="A334" s="14">
        <v>43676</v>
      </c>
      <c r="B334" s="13">
        <v>2.08</v>
      </c>
    </row>
    <row r="335" spans="1:2">
      <c r="A335" s="14">
        <v>43677</v>
      </c>
      <c r="B335" s="13">
        <v>2.08</v>
      </c>
    </row>
    <row r="336" spans="1:2">
      <c r="A336" s="14">
        <v>43678</v>
      </c>
      <c r="B336" s="13">
        <v>2.0699999999999998</v>
      </c>
    </row>
    <row r="337" spans="1:2">
      <c r="A337" s="14">
        <v>43679</v>
      </c>
      <c r="B337" s="13">
        <v>2.06</v>
      </c>
    </row>
    <row r="338" spans="1:2">
      <c r="A338" s="14">
        <v>43682</v>
      </c>
      <c r="B338" s="13">
        <v>2.04</v>
      </c>
    </row>
    <row r="339" spans="1:2">
      <c r="A339" s="14">
        <v>43683</v>
      </c>
      <c r="B339" s="13">
        <v>2.0499999999999998</v>
      </c>
    </row>
    <row r="340" spans="1:2">
      <c r="A340" s="14">
        <v>43684</v>
      </c>
      <c r="B340" s="13">
        <v>2.02</v>
      </c>
    </row>
    <row r="341" spans="1:2">
      <c r="A341" s="14">
        <v>43685</v>
      </c>
      <c r="B341" s="13">
        <v>2.02</v>
      </c>
    </row>
    <row r="342" spans="1:2">
      <c r="A342" s="14">
        <v>43686</v>
      </c>
      <c r="B342" s="13">
        <v>2</v>
      </c>
    </row>
    <row r="343" spans="1:2">
      <c r="A343" s="14">
        <v>43689</v>
      </c>
      <c r="B343" s="13">
        <v>2</v>
      </c>
    </row>
    <row r="344" spans="1:2">
      <c r="A344" s="14">
        <v>43690</v>
      </c>
      <c r="B344" s="13">
        <v>2</v>
      </c>
    </row>
    <row r="345" spans="1:2">
      <c r="A345" s="14">
        <v>43691</v>
      </c>
      <c r="B345" s="13">
        <v>1.96</v>
      </c>
    </row>
    <row r="346" spans="1:2">
      <c r="A346" s="14">
        <v>43692</v>
      </c>
      <c r="B346" s="13">
        <v>1.91</v>
      </c>
    </row>
    <row r="347" spans="1:2">
      <c r="A347" s="14">
        <v>43693</v>
      </c>
      <c r="B347" s="13">
        <v>1.87</v>
      </c>
    </row>
    <row r="348" spans="1:2">
      <c r="A348" s="14">
        <v>43696</v>
      </c>
      <c r="B348" s="13">
        <v>1.94</v>
      </c>
    </row>
    <row r="349" spans="1:2">
      <c r="A349" s="14">
        <v>43697</v>
      </c>
      <c r="B349" s="13">
        <v>1.94</v>
      </c>
    </row>
    <row r="350" spans="1:2">
      <c r="A350" s="14">
        <v>43698</v>
      </c>
      <c r="B350" s="13">
        <v>1.97</v>
      </c>
    </row>
    <row r="351" spans="1:2">
      <c r="A351" s="14">
        <v>43699</v>
      </c>
      <c r="B351" s="13">
        <v>2</v>
      </c>
    </row>
    <row r="352" spans="1:2">
      <c r="A352" s="14">
        <v>43700</v>
      </c>
      <c r="B352" s="13">
        <v>1.97</v>
      </c>
    </row>
    <row r="353" spans="1:2">
      <c r="A353" s="14">
        <v>43703</v>
      </c>
      <c r="B353" s="13">
        <v>2</v>
      </c>
    </row>
    <row r="354" spans="1:2">
      <c r="A354" s="14">
        <v>43704</v>
      </c>
      <c r="B354" s="13">
        <v>1.98</v>
      </c>
    </row>
    <row r="355" spans="1:2">
      <c r="A355" s="14">
        <v>43705</v>
      </c>
      <c r="B355" s="13">
        <v>1.99</v>
      </c>
    </row>
    <row r="356" spans="1:2">
      <c r="A356" s="14">
        <v>43706</v>
      </c>
      <c r="B356" s="13">
        <v>1.99</v>
      </c>
    </row>
    <row r="357" spans="1:2">
      <c r="A357" s="14">
        <v>43707</v>
      </c>
      <c r="B357" s="13">
        <v>1.99</v>
      </c>
    </row>
    <row r="358" spans="1:2">
      <c r="A358" s="14">
        <v>43711</v>
      </c>
      <c r="B358" s="13">
        <v>1.98</v>
      </c>
    </row>
    <row r="359" spans="1:2">
      <c r="A359" s="14">
        <v>43712</v>
      </c>
      <c r="B359" s="13">
        <v>1.97</v>
      </c>
    </row>
    <row r="360" spans="1:2">
      <c r="A360" s="14">
        <v>43713</v>
      </c>
      <c r="B360" s="13">
        <v>1.97</v>
      </c>
    </row>
    <row r="361" spans="1:2">
      <c r="A361" s="14">
        <v>43714</v>
      </c>
      <c r="B361" s="13">
        <v>1.96</v>
      </c>
    </row>
    <row r="362" spans="1:2">
      <c r="A362" s="14">
        <v>43717</v>
      </c>
      <c r="B362" s="13">
        <v>1.96</v>
      </c>
    </row>
    <row r="363" spans="1:2">
      <c r="A363" s="14">
        <v>43718</v>
      </c>
      <c r="B363" s="13">
        <v>1.95</v>
      </c>
    </row>
    <row r="364" spans="1:2">
      <c r="A364" s="14">
        <v>43719</v>
      </c>
      <c r="B364" s="13">
        <v>1.96</v>
      </c>
    </row>
    <row r="365" spans="1:2">
      <c r="A365" s="14">
        <v>43720</v>
      </c>
      <c r="B365" s="13">
        <v>1.95</v>
      </c>
    </row>
    <row r="366" spans="1:2">
      <c r="A366" s="14">
        <v>43721</v>
      </c>
      <c r="B366" s="13">
        <v>1.96</v>
      </c>
    </row>
    <row r="367" spans="1:2">
      <c r="A367" s="14">
        <v>43724</v>
      </c>
      <c r="B367" s="13">
        <v>1.99</v>
      </c>
    </row>
    <row r="368" spans="1:2">
      <c r="A368" s="14">
        <v>43725</v>
      </c>
      <c r="B368" s="13">
        <v>1.99</v>
      </c>
    </row>
    <row r="369" spans="1:2">
      <c r="A369" s="14">
        <v>43726</v>
      </c>
      <c r="B369" s="13">
        <v>1.95</v>
      </c>
    </row>
    <row r="370" spans="1:2">
      <c r="A370" s="14">
        <v>43727</v>
      </c>
      <c r="B370" s="13">
        <v>1.93</v>
      </c>
    </row>
    <row r="371" spans="1:2">
      <c r="A371" s="14">
        <v>43728</v>
      </c>
      <c r="B371" s="13">
        <v>1.91</v>
      </c>
    </row>
    <row r="372" spans="1:2">
      <c r="A372" s="14">
        <v>43731</v>
      </c>
      <c r="B372" s="13">
        <v>1.94</v>
      </c>
    </row>
    <row r="373" spans="1:2">
      <c r="A373" s="14">
        <v>43732</v>
      </c>
      <c r="B373" s="13">
        <v>1.92</v>
      </c>
    </row>
    <row r="374" spans="1:2">
      <c r="A374" s="14">
        <v>43733</v>
      </c>
      <c r="B374" s="13">
        <v>1.89</v>
      </c>
    </row>
    <row r="375" spans="1:2">
      <c r="A375" s="14">
        <v>43734</v>
      </c>
      <c r="B375" s="13">
        <v>1.83</v>
      </c>
    </row>
    <row r="376" spans="1:2">
      <c r="A376" s="14">
        <v>43735</v>
      </c>
      <c r="B376" s="13">
        <v>1.8</v>
      </c>
    </row>
    <row r="377" spans="1:2">
      <c r="A377" s="14">
        <v>43738</v>
      </c>
      <c r="B377" s="13">
        <v>1.88</v>
      </c>
    </row>
    <row r="378" spans="1:2">
      <c r="A378" s="14">
        <v>43739</v>
      </c>
      <c r="B378" s="13">
        <v>1.82</v>
      </c>
    </row>
    <row r="379" spans="1:2">
      <c r="A379" s="14">
        <v>43740</v>
      </c>
      <c r="B379" s="13">
        <v>1.79</v>
      </c>
    </row>
    <row r="380" spans="1:2">
      <c r="A380" s="14">
        <v>43741</v>
      </c>
      <c r="B380" s="13">
        <v>1.7</v>
      </c>
    </row>
    <row r="381" spans="1:2">
      <c r="A381" s="14">
        <v>43742</v>
      </c>
      <c r="B381" s="13">
        <v>1.71</v>
      </c>
    </row>
    <row r="382" spans="1:2">
      <c r="A382" s="14">
        <v>43745</v>
      </c>
      <c r="B382" s="13">
        <v>1.75</v>
      </c>
    </row>
    <row r="383" spans="1:2">
      <c r="A383" s="14">
        <v>43746</v>
      </c>
      <c r="B383" s="13">
        <v>1.72</v>
      </c>
    </row>
    <row r="384" spans="1:2">
      <c r="A384" s="14">
        <v>43747</v>
      </c>
      <c r="B384" s="13">
        <v>1.69</v>
      </c>
    </row>
    <row r="385" spans="1:2">
      <c r="A385" s="14">
        <v>43748</v>
      </c>
      <c r="B385" s="13">
        <v>1.68</v>
      </c>
    </row>
    <row r="386" spans="1:2">
      <c r="A386" s="14">
        <v>43749</v>
      </c>
      <c r="B386" s="13">
        <v>1.68</v>
      </c>
    </row>
    <row r="387" spans="1:2">
      <c r="A387" s="14">
        <v>43753</v>
      </c>
      <c r="B387" s="13">
        <v>1.67</v>
      </c>
    </row>
    <row r="388" spans="1:2">
      <c r="A388" s="14">
        <v>43754</v>
      </c>
      <c r="B388" s="13">
        <v>1.66</v>
      </c>
    </row>
    <row r="389" spans="1:2">
      <c r="A389" s="14">
        <v>43755</v>
      </c>
      <c r="B389" s="13">
        <v>1.66</v>
      </c>
    </row>
    <row r="390" spans="1:2">
      <c r="A390" s="14">
        <v>43756</v>
      </c>
      <c r="B390" s="13">
        <v>1.66</v>
      </c>
    </row>
    <row r="391" spans="1:2">
      <c r="A391" s="14">
        <v>43759</v>
      </c>
      <c r="B391" s="13">
        <v>1.67</v>
      </c>
    </row>
    <row r="392" spans="1:2">
      <c r="A392" s="14">
        <v>43760</v>
      </c>
      <c r="B392" s="13">
        <v>1.65</v>
      </c>
    </row>
    <row r="393" spans="1:2">
      <c r="A393" s="14">
        <v>43761</v>
      </c>
      <c r="B393" s="13">
        <v>1.65</v>
      </c>
    </row>
    <row r="394" spans="1:2">
      <c r="A394" s="14">
        <v>43762</v>
      </c>
      <c r="B394" s="13">
        <v>1.67</v>
      </c>
    </row>
    <row r="395" spans="1:2">
      <c r="A395" s="14">
        <v>43763</v>
      </c>
      <c r="B395" s="13">
        <v>1.66</v>
      </c>
    </row>
    <row r="396" spans="1:2">
      <c r="A396" s="14">
        <v>43766</v>
      </c>
      <c r="B396" s="13">
        <v>1.65</v>
      </c>
    </row>
    <row r="397" spans="1:2">
      <c r="A397" s="14">
        <v>43767</v>
      </c>
      <c r="B397" s="13">
        <v>1.63</v>
      </c>
    </row>
    <row r="398" spans="1:2">
      <c r="A398" s="14">
        <v>43768</v>
      </c>
      <c r="B398" s="13">
        <v>1.62</v>
      </c>
    </row>
    <row r="399" spans="1:2">
      <c r="A399" s="14">
        <v>43769</v>
      </c>
      <c r="B399" s="13">
        <v>1.54</v>
      </c>
    </row>
    <row r="400" spans="1:2">
      <c r="A400" s="14">
        <v>43770</v>
      </c>
      <c r="B400" s="13">
        <v>1.52</v>
      </c>
    </row>
    <row r="401" spans="1:2">
      <c r="A401" s="14">
        <v>43773</v>
      </c>
      <c r="B401" s="13">
        <v>1.53</v>
      </c>
    </row>
    <row r="402" spans="1:2">
      <c r="A402" s="14">
        <v>43774</v>
      </c>
      <c r="B402" s="13">
        <v>1.56</v>
      </c>
    </row>
    <row r="403" spans="1:2">
      <c r="A403" s="14">
        <v>43775</v>
      </c>
      <c r="B403" s="13">
        <v>1.56</v>
      </c>
    </row>
    <row r="404" spans="1:2">
      <c r="A404" s="14">
        <v>43776</v>
      </c>
      <c r="B404" s="13">
        <v>1.56</v>
      </c>
    </row>
    <row r="405" spans="1:2">
      <c r="A405" s="14">
        <v>43777</v>
      </c>
      <c r="B405" s="13">
        <v>1.55</v>
      </c>
    </row>
    <row r="406" spans="1:2">
      <c r="A406" s="14">
        <v>43781</v>
      </c>
      <c r="B406" s="13">
        <v>1.59</v>
      </c>
    </row>
    <row r="407" spans="1:2">
      <c r="A407" s="14">
        <v>43782</v>
      </c>
      <c r="B407" s="13">
        <v>1.57</v>
      </c>
    </row>
    <row r="408" spans="1:2">
      <c r="A408" s="14">
        <v>43783</v>
      </c>
      <c r="B408" s="13">
        <v>1.57</v>
      </c>
    </row>
    <row r="409" spans="1:2">
      <c r="A409" s="14">
        <v>43784</v>
      </c>
      <c r="B409" s="13">
        <v>1.57</v>
      </c>
    </row>
    <row r="410" spans="1:2">
      <c r="A410" s="14">
        <v>43787</v>
      </c>
      <c r="B410" s="13">
        <v>1.57</v>
      </c>
    </row>
    <row r="411" spans="1:2">
      <c r="A411" s="14">
        <v>43788</v>
      </c>
      <c r="B411" s="13">
        <v>1.57</v>
      </c>
    </row>
    <row r="412" spans="1:2">
      <c r="A412" s="14">
        <v>43789</v>
      </c>
      <c r="B412" s="13">
        <v>1.57</v>
      </c>
    </row>
    <row r="413" spans="1:2">
      <c r="A413" s="14">
        <v>43790</v>
      </c>
      <c r="B413" s="13">
        <v>1.58</v>
      </c>
    </row>
    <row r="414" spans="1:2">
      <c r="A414" s="14">
        <v>43791</v>
      </c>
      <c r="B414" s="13">
        <v>1.58</v>
      </c>
    </row>
    <row r="415" spans="1:2">
      <c r="A415" s="14">
        <v>43794</v>
      </c>
      <c r="B415" s="13">
        <v>1.61</v>
      </c>
    </row>
    <row r="416" spans="1:2">
      <c r="A416" s="14">
        <v>43795</v>
      </c>
      <c r="B416" s="13">
        <v>1.6</v>
      </c>
    </row>
    <row r="417" spans="1:2">
      <c r="A417" s="14">
        <v>43796</v>
      </c>
      <c r="B417" s="13">
        <v>1.62</v>
      </c>
    </row>
    <row r="418" spans="1:2">
      <c r="A418" s="14">
        <v>43798</v>
      </c>
      <c r="B418" s="13">
        <v>1.59</v>
      </c>
    </row>
    <row r="419" spans="1:2">
      <c r="A419" s="14">
        <v>43801</v>
      </c>
      <c r="B419" s="13">
        <v>1.6</v>
      </c>
    </row>
    <row r="420" spans="1:2">
      <c r="A420" s="14">
        <v>43802</v>
      </c>
      <c r="B420" s="13">
        <v>1.57</v>
      </c>
    </row>
    <row r="421" spans="1:2">
      <c r="A421" s="14">
        <v>43803</v>
      </c>
      <c r="B421" s="13">
        <v>1.55</v>
      </c>
    </row>
    <row r="422" spans="1:2">
      <c r="A422" s="14">
        <v>43804</v>
      </c>
      <c r="B422" s="13">
        <v>1.54</v>
      </c>
    </row>
    <row r="423" spans="1:2">
      <c r="A423" s="14">
        <v>43805</v>
      </c>
      <c r="B423" s="13">
        <v>1.53</v>
      </c>
    </row>
    <row r="424" spans="1:2">
      <c r="A424" s="14">
        <v>43808</v>
      </c>
      <c r="B424" s="13">
        <v>1.54</v>
      </c>
    </row>
    <row r="425" spans="1:2">
      <c r="A425" s="14">
        <v>43809</v>
      </c>
      <c r="B425" s="13">
        <v>1.56</v>
      </c>
    </row>
    <row r="426" spans="1:2">
      <c r="A426" s="14">
        <v>43810</v>
      </c>
      <c r="B426" s="13">
        <v>1.57</v>
      </c>
    </row>
    <row r="427" spans="1:2">
      <c r="A427" s="14">
        <v>43811</v>
      </c>
      <c r="B427" s="13">
        <v>1.56</v>
      </c>
    </row>
    <row r="428" spans="1:2">
      <c r="A428" s="14">
        <v>43812</v>
      </c>
      <c r="B428" s="13">
        <v>1.57</v>
      </c>
    </row>
    <row r="429" spans="1:2">
      <c r="A429" s="14">
        <v>43815</v>
      </c>
      <c r="B429" s="13">
        <v>1.57</v>
      </c>
    </row>
    <row r="430" spans="1:2">
      <c r="A430" s="14">
        <v>43816</v>
      </c>
      <c r="B430" s="13">
        <v>1.56</v>
      </c>
    </row>
    <row r="431" spans="1:2">
      <c r="A431" s="14">
        <v>43817</v>
      </c>
      <c r="B431" s="13">
        <v>1.56</v>
      </c>
    </row>
    <row r="432" spans="1:2">
      <c r="A432" s="14">
        <v>43818</v>
      </c>
      <c r="B432" s="13">
        <v>1.57</v>
      </c>
    </row>
    <row r="433" spans="1:2">
      <c r="A433" s="14">
        <v>43819</v>
      </c>
      <c r="B433" s="13">
        <v>1.58</v>
      </c>
    </row>
    <row r="434" spans="1:2">
      <c r="A434" s="14">
        <v>43822</v>
      </c>
      <c r="B434" s="13">
        <v>1.59</v>
      </c>
    </row>
    <row r="435" spans="1:2">
      <c r="A435" s="14">
        <v>43823</v>
      </c>
      <c r="B435" s="13">
        <v>1.58</v>
      </c>
    </row>
    <row r="436" spans="1:2">
      <c r="A436" s="14">
        <v>43825</v>
      </c>
      <c r="B436" s="13">
        <v>1.58</v>
      </c>
    </row>
    <row r="437" spans="1:2">
      <c r="A437" s="14">
        <v>43826</v>
      </c>
      <c r="B437" s="13">
        <v>1.57</v>
      </c>
    </row>
    <row r="438" spans="1:2">
      <c r="A438" s="14">
        <v>43829</v>
      </c>
      <c r="B438" s="13">
        <v>1.57</v>
      </c>
    </row>
    <row r="439" spans="1:2">
      <c r="A439" s="14">
        <v>43830</v>
      </c>
      <c r="B439" s="13">
        <v>1.55</v>
      </c>
    </row>
    <row r="440" spans="1:2">
      <c r="A440" s="14">
        <v>43832</v>
      </c>
      <c r="B440" s="13">
        <v>1.54</v>
      </c>
    </row>
    <row r="441" spans="1:2">
      <c r="A441" s="14">
        <v>43833</v>
      </c>
      <c r="B441" s="13">
        <v>1.52</v>
      </c>
    </row>
    <row r="442" spans="1:2">
      <c r="A442" s="14">
        <v>43836</v>
      </c>
      <c r="B442" s="13">
        <v>1.56</v>
      </c>
    </row>
    <row r="443" spans="1:2">
      <c r="A443" s="14">
        <v>43837</v>
      </c>
      <c r="B443" s="13">
        <v>1.54</v>
      </c>
    </row>
    <row r="444" spans="1:2">
      <c r="A444" s="14">
        <v>43838</v>
      </c>
      <c r="B444" s="13">
        <v>1.54</v>
      </c>
    </row>
    <row r="445" spans="1:2">
      <c r="A445" s="14">
        <v>43839</v>
      </c>
      <c r="B445" s="13">
        <v>1.54</v>
      </c>
    </row>
    <row r="446" spans="1:2">
      <c r="A446" s="14">
        <v>43840</v>
      </c>
      <c r="B446" s="13">
        <v>1.54</v>
      </c>
    </row>
    <row r="447" spans="1:2">
      <c r="A447" s="14">
        <v>43843</v>
      </c>
      <c r="B447" s="13">
        <v>1.57</v>
      </c>
    </row>
    <row r="448" spans="1:2">
      <c r="A448" s="14">
        <v>43844</v>
      </c>
      <c r="B448" s="13">
        <v>1.57</v>
      </c>
    </row>
    <row r="449" spans="1:2">
      <c r="A449" s="14">
        <v>43845</v>
      </c>
      <c r="B449" s="13">
        <v>1.57</v>
      </c>
    </row>
    <row r="450" spans="1:2">
      <c r="A450" s="14">
        <v>43846</v>
      </c>
      <c r="B450" s="13">
        <v>1.55</v>
      </c>
    </row>
    <row r="451" spans="1:2">
      <c r="A451" s="14">
        <v>43847</v>
      </c>
      <c r="B451" s="13">
        <v>1.56</v>
      </c>
    </row>
    <row r="452" spans="1:2">
      <c r="A452" s="14">
        <v>43851</v>
      </c>
      <c r="B452" s="13">
        <v>1.56</v>
      </c>
    </row>
    <row r="453" spans="1:2">
      <c r="A453" s="14">
        <v>43852</v>
      </c>
      <c r="B453" s="13">
        <v>1.55</v>
      </c>
    </row>
    <row r="454" spans="1:2">
      <c r="A454" s="14">
        <v>43853</v>
      </c>
      <c r="B454" s="13">
        <v>1.55</v>
      </c>
    </row>
    <row r="455" spans="1:2">
      <c r="A455" s="14">
        <v>43854</v>
      </c>
      <c r="B455" s="13">
        <v>1.54</v>
      </c>
    </row>
    <row r="456" spans="1:2">
      <c r="A456" s="14">
        <v>43857</v>
      </c>
      <c r="B456" s="13">
        <v>1.55</v>
      </c>
    </row>
    <row r="457" spans="1:2">
      <c r="A457" s="14">
        <v>43858</v>
      </c>
      <c r="B457" s="13">
        <v>1.57</v>
      </c>
    </row>
    <row r="458" spans="1:2">
      <c r="A458" s="14">
        <v>43859</v>
      </c>
      <c r="B458" s="13">
        <v>1.56</v>
      </c>
    </row>
    <row r="459" spans="1:2">
      <c r="A459" s="14">
        <v>43860</v>
      </c>
      <c r="B459" s="13">
        <v>1.57</v>
      </c>
    </row>
    <row r="460" spans="1:2">
      <c r="A460" s="14">
        <v>43861</v>
      </c>
      <c r="B460" s="13">
        <v>1.55</v>
      </c>
    </row>
    <row r="461" spans="1:2">
      <c r="A461" s="14">
        <v>43864</v>
      </c>
      <c r="B461" s="13">
        <v>1.57</v>
      </c>
    </row>
    <row r="462" spans="1:2">
      <c r="A462" s="14">
        <v>43865</v>
      </c>
      <c r="B462" s="13">
        <v>1.57</v>
      </c>
    </row>
    <row r="463" spans="1:2">
      <c r="A463" s="14">
        <v>43866</v>
      </c>
      <c r="B463" s="13">
        <v>1.57</v>
      </c>
    </row>
    <row r="464" spans="1:2">
      <c r="A464" s="14">
        <v>43867</v>
      </c>
      <c r="B464" s="13">
        <v>1.57</v>
      </c>
    </row>
    <row r="465" spans="1:2">
      <c r="A465" s="14">
        <v>43868</v>
      </c>
      <c r="B465" s="13">
        <v>1.56</v>
      </c>
    </row>
    <row r="466" spans="1:2">
      <c r="A466" s="14">
        <v>43871</v>
      </c>
      <c r="B466" s="13">
        <v>1.58</v>
      </c>
    </row>
    <row r="467" spans="1:2">
      <c r="A467" s="14">
        <v>43872</v>
      </c>
      <c r="B467" s="13">
        <v>1.57</v>
      </c>
    </row>
    <row r="468" spans="1:2">
      <c r="A468" s="14">
        <v>43873</v>
      </c>
      <c r="B468" s="13">
        <v>1.58</v>
      </c>
    </row>
    <row r="469" spans="1:2">
      <c r="A469" s="14">
        <v>43874</v>
      </c>
      <c r="B469" s="13">
        <v>1.59</v>
      </c>
    </row>
    <row r="470" spans="1:2">
      <c r="A470" s="14">
        <v>43875</v>
      </c>
      <c r="B470" s="13">
        <v>1.58</v>
      </c>
    </row>
    <row r="471" spans="1:2">
      <c r="A471" s="14">
        <v>43879</v>
      </c>
      <c r="B471" s="13">
        <v>1.58</v>
      </c>
    </row>
    <row r="472" spans="1:2">
      <c r="A472" s="14">
        <v>43880</v>
      </c>
      <c r="B472" s="13">
        <v>1.58</v>
      </c>
    </row>
    <row r="473" spans="1:2">
      <c r="A473" s="14">
        <v>43881</v>
      </c>
      <c r="B473" s="13">
        <v>1.58</v>
      </c>
    </row>
    <row r="474" spans="1:2">
      <c r="A474" s="14">
        <v>43882</v>
      </c>
      <c r="B474" s="13">
        <v>1.56</v>
      </c>
    </row>
    <row r="475" spans="1:2">
      <c r="A475" s="14">
        <v>43885</v>
      </c>
      <c r="B475" s="13">
        <v>1.53</v>
      </c>
    </row>
    <row r="476" spans="1:2">
      <c r="A476" s="14">
        <v>43886</v>
      </c>
      <c r="B476" s="13">
        <v>1.53</v>
      </c>
    </row>
    <row r="477" spans="1:2">
      <c r="A477" s="14">
        <v>43887</v>
      </c>
      <c r="B477" s="13">
        <v>1.53</v>
      </c>
    </row>
    <row r="478" spans="1:2">
      <c r="A478" s="14">
        <v>43888</v>
      </c>
      <c r="B478" s="13">
        <v>1.45</v>
      </c>
    </row>
    <row r="479" spans="1:2">
      <c r="A479" s="14">
        <v>43889</v>
      </c>
      <c r="B479" s="13">
        <v>1.27</v>
      </c>
    </row>
    <row r="480" spans="1:2">
      <c r="A480" s="14">
        <v>43892</v>
      </c>
      <c r="B480" s="13">
        <v>1.1200000000000001</v>
      </c>
    </row>
    <row r="481" spans="1:2">
      <c r="A481" s="14">
        <v>43893</v>
      </c>
      <c r="B481" s="13">
        <v>0.95</v>
      </c>
    </row>
    <row r="482" spans="1:2">
      <c r="A482" s="14">
        <v>43894</v>
      </c>
      <c r="B482" s="13">
        <v>0.72</v>
      </c>
    </row>
    <row r="483" spans="1:2">
      <c r="A483" s="14">
        <v>43895</v>
      </c>
      <c r="B483" s="13">
        <v>0.62</v>
      </c>
    </row>
    <row r="484" spans="1:2">
      <c r="A484" s="14">
        <v>43896</v>
      </c>
      <c r="B484" s="13">
        <v>0.46</v>
      </c>
    </row>
    <row r="485" spans="1:2">
      <c r="A485" s="14">
        <v>43899</v>
      </c>
      <c r="B485" s="13">
        <v>0.32</v>
      </c>
    </row>
    <row r="486" spans="1:2">
      <c r="A486" s="14">
        <v>43900</v>
      </c>
      <c r="B486" s="13">
        <v>0.44</v>
      </c>
    </row>
    <row r="487" spans="1:2">
      <c r="A487" s="14">
        <v>43901</v>
      </c>
      <c r="B487" s="13">
        <v>0.42</v>
      </c>
    </row>
    <row r="488" spans="1:2">
      <c r="A488" s="14">
        <v>43902</v>
      </c>
      <c r="B488" s="13">
        <v>0.33</v>
      </c>
    </row>
    <row r="489" spans="1:2">
      <c r="A489" s="14">
        <v>43903</v>
      </c>
      <c r="B489" s="13">
        <v>0.27</v>
      </c>
    </row>
    <row r="490" spans="1:2">
      <c r="A490" s="14">
        <v>43906</v>
      </c>
      <c r="B490" s="13">
        <v>0.24</v>
      </c>
    </row>
    <row r="491" spans="1:2">
      <c r="A491" s="14">
        <v>43907</v>
      </c>
      <c r="B491" s="13">
        <v>0.19</v>
      </c>
    </row>
    <row r="492" spans="1:2">
      <c r="A492" s="14">
        <v>43908</v>
      </c>
      <c r="B492" s="13">
        <v>0.02</v>
      </c>
    </row>
    <row r="493" spans="1:2">
      <c r="A493" s="14">
        <v>43909</v>
      </c>
      <c r="B493" s="13">
        <v>0.04</v>
      </c>
    </row>
    <row r="494" spans="1:2">
      <c r="A494" s="14">
        <v>43910</v>
      </c>
      <c r="B494" s="13">
        <v>0.05</v>
      </c>
    </row>
    <row r="495" spans="1:2">
      <c r="A495" s="14">
        <v>43913</v>
      </c>
      <c r="B495" s="13">
        <v>0.02</v>
      </c>
    </row>
    <row r="496" spans="1:2">
      <c r="A496" s="14">
        <v>43914</v>
      </c>
      <c r="B496" s="13">
        <v>0.01</v>
      </c>
    </row>
    <row r="497" spans="1:2">
      <c r="A497" s="14">
        <v>43915</v>
      </c>
      <c r="B497" s="13">
        <v>-0.04</v>
      </c>
    </row>
    <row r="498" spans="1:2">
      <c r="A498" s="14">
        <v>43916</v>
      </c>
      <c r="B498" s="13">
        <v>-0.05</v>
      </c>
    </row>
    <row r="499" spans="1:2">
      <c r="A499" s="14">
        <v>43917</v>
      </c>
      <c r="B499" s="13">
        <v>0.03</v>
      </c>
    </row>
    <row r="500" spans="1:2">
      <c r="A500" s="14">
        <v>43920</v>
      </c>
      <c r="B500" s="13">
        <v>0.12</v>
      </c>
    </row>
    <row r="501" spans="1:2">
      <c r="A501" s="14">
        <v>43921</v>
      </c>
      <c r="B501" s="13">
        <v>0.11</v>
      </c>
    </row>
    <row r="502" spans="1:2">
      <c r="A502" s="14">
        <v>43922</v>
      </c>
      <c r="B502" s="13">
        <v>0.09</v>
      </c>
    </row>
    <row r="503" spans="1:2">
      <c r="A503" s="14">
        <v>43923</v>
      </c>
      <c r="B503" s="13">
        <v>0.09</v>
      </c>
    </row>
    <row r="504" spans="1:2">
      <c r="A504" s="14">
        <v>43924</v>
      </c>
      <c r="B504" s="13">
        <v>0.1</v>
      </c>
    </row>
    <row r="505" spans="1:2">
      <c r="A505" s="14">
        <v>43927</v>
      </c>
      <c r="B505" s="13">
        <v>0.15</v>
      </c>
    </row>
    <row r="506" spans="1:2">
      <c r="A506" s="14">
        <v>43928</v>
      </c>
      <c r="B506" s="13">
        <v>0.14000000000000001</v>
      </c>
    </row>
    <row r="507" spans="1:2">
      <c r="A507" s="14">
        <v>43929</v>
      </c>
      <c r="B507" s="13">
        <v>0.22</v>
      </c>
    </row>
    <row r="508" spans="1:2">
      <c r="A508" s="14">
        <v>43930</v>
      </c>
      <c r="B508" s="13">
        <v>0.25</v>
      </c>
    </row>
    <row r="509" spans="1:2">
      <c r="A509" s="14">
        <v>43934</v>
      </c>
      <c r="B509" s="13">
        <v>0.26</v>
      </c>
    </row>
    <row r="510" spans="1:2">
      <c r="A510" s="14">
        <v>43935</v>
      </c>
      <c r="B510" s="13">
        <v>0.2</v>
      </c>
    </row>
    <row r="511" spans="1:2">
      <c r="A511" s="14">
        <v>43936</v>
      </c>
      <c r="B511" s="13">
        <v>0.14000000000000001</v>
      </c>
    </row>
    <row r="512" spans="1:2">
      <c r="A512" s="14">
        <v>43937</v>
      </c>
      <c r="B512" s="13">
        <v>0.14000000000000001</v>
      </c>
    </row>
    <row r="513" spans="1:2">
      <c r="A513" s="14">
        <v>43938</v>
      </c>
      <c r="B513" s="13">
        <v>0.12</v>
      </c>
    </row>
    <row r="514" spans="1:2">
      <c r="A514" s="14">
        <v>43941</v>
      </c>
      <c r="B514" s="13">
        <v>0.12</v>
      </c>
    </row>
    <row r="515" spans="1:2">
      <c r="A515" s="14">
        <v>43942</v>
      </c>
      <c r="B515" s="13">
        <v>0.11</v>
      </c>
    </row>
    <row r="516" spans="1:2">
      <c r="A516" s="14">
        <v>43943</v>
      </c>
      <c r="B516" s="13">
        <v>0.12</v>
      </c>
    </row>
    <row r="517" spans="1:2">
      <c r="A517" s="14">
        <v>43944</v>
      </c>
      <c r="B517" s="13">
        <v>0.11</v>
      </c>
    </row>
    <row r="518" spans="1:2">
      <c r="A518" s="14">
        <v>43945</v>
      </c>
      <c r="B518" s="13">
        <v>0.12</v>
      </c>
    </row>
    <row r="519" spans="1:2">
      <c r="A519" s="14">
        <v>43948</v>
      </c>
      <c r="B519" s="13">
        <v>0.12</v>
      </c>
    </row>
    <row r="520" spans="1:2">
      <c r="A520" s="14">
        <v>43949</v>
      </c>
      <c r="B520" s="13">
        <v>0.11</v>
      </c>
    </row>
    <row r="521" spans="1:2">
      <c r="A521" s="14">
        <v>43950</v>
      </c>
      <c r="B521" s="13">
        <v>0.1</v>
      </c>
    </row>
    <row r="522" spans="1:2">
      <c r="A522" s="14">
        <v>43951</v>
      </c>
      <c r="B522" s="13">
        <v>0.09</v>
      </c>
    </row>
    <row r="523" spans="1:2">
      <c r="A523" s="14">
        <v>43952</v>
      </c>
      <c r="B523" s="13">
        <v>0.12</v>
      </c>
    </row>
    <row r="524" spans="1:2">
      <c r="A524" s="14">
        <v>43955</v>
      </c>
      <c r="B524" s="13">
        <v>0.13</v>
      </c>
    </row>
    <row r="525" spans="1:2">
      <c r="A525" s="14">
        <v>43956</v>
      </c>
      <c r="B525" s="13">
        <v>0.13</v>
      </c>
    </row>
    <row r="526" spans="1:2">
      <c r="A526" s="14">
        <v>43957</v>
      </c>
      <c r="B526" s="13">
        <v>0.12</v>
      </c>
    </row>
    <row r="527" spans="1:2">
      <c r="A527" s="14">
        <v>43958</v>
      </c>
      <c r="B527" s="13">
        <v>0.11</v>
      </c>
    </row>
    <row r="528" spans="1:2">
      <c r="A528" s="14">
        <v>43959</v>
      </c>
      <c r="B528" s="13">
        <v>0.12</v>
      </c>
    </row>
    <row r="529" spans="1:2">
      <c r="A529" s="14">
        <v>43962</v>
      </c>
      <c r="B529" s="13">
        <v>0.12</v>
      </c>
    </row>
    <row r="530" spans="1:2">
      <c r="A530" s="14">
        <v>43963</v>
      </c>
      <c r="B530" s="13">
        <v>0.13</v>
      </c>
    </row>
    <row r="531" spans="1:2">
      <c r="A531" s="14">
        <v>43964</v>
      </c>
      <c r="B531" s="13">
        <v>0.13</v>
      </c>
    </row>
    <row r="532" spans="1:2">
      <c r="A532" s="14">
        <v>43965</v>
      </c>
      <c r="B532" s="13">
        <v>0.12</v>
      </c>
    </row>
    <row r="533" spans="1:2">
      <c r="A533" s="14">
        <v>43966</v>
      </c>
      <c r="B533" s="13">
        <v>0.12</v>
      </c>
    </row>
    <row r="534" spans="1:2">
      <c r="A534" s="14">
        <v>43969</v>
      </c>
      <c r="B534" s="13">
        <v>0.13</v>
      </c>
    </row>
    <row r="535" spans="1:2">
      <c r="A535" s="14">
        <v>43970</v>
      </c>
      <c r="B535" s="13">
        <v>0.13</v>
      </c>
    </row>
    <row r="536" spans="1:2">
      <c r="A536" s="14">
        <v>43971</v>
      </c>
      <c r="B536" s="13">
        <v>0.12</v>
      </c>
    </row>
    <row r="537" spans="1:2">
      <c r="A537" s="14">
        <v>43972</v>
      </c>
      <c r="B537" s="13">
        <v>0.12</v>
      </c>
    </row>
    <row r="538" spans="1:2">
      <c r="A538" s="14">
        <v>43973</v>
      </c>
      <c r="B538" s="13">
        <v>0.12</v>
      </c>
    </row>
    <row r="539" spans="1:2">
      <c r="A539" s="14">
        <v>43977</v>
      </c>
      <c r="B539" s="13">
        <v>0.14000000000000001</v>
      </c>
    </row>
    <row r="540" spans="1:2">
      <c r="A540" s="14">
        <v>43978</v>
      </c>
      <c r="B540" s="13">
        <v>0.15</v>
      </c>
    </row>
    <row r="541" spans="1:2">
      <c r="A541" s="14">
        <v>43979</v>
      </c>
      <c r="B541" s="13">
        <v>0.15</v>
      </c>
    </row>
    <row r="542" spans="1:2">
      <c r="A542" s="14">
        <v>43980</v>
      </c>
      <c r="B542" s="13">
        <v>0.14000000000000001</v>
      </c>
    </row>
    <row r="543" spans="1:2">
      <c r="A543" s="14">
        <v>43983</v>
      </c>
      <c r="B543" s="13">
        <v>0.14000000000000001</v>
      </c>
    </row>
    <row r="544" spans="1:2">
      <c r="A544" s="14">
        <v>43984</v>
      </c>
      <c r="B544" s="13">
        <v>0.15</v>
      </c>
    </row>
    <row r="545" spans="1:2">
      <c r="A545" s="14">
        <v>43985</v>
      </c>
      <c r="B545" s="13">
        <v>0.16</v>
      </c>
    </row>
    <row r="546" spans="1:2">
      <c r="A546" s="14">
        <v>43986</v>
      </c>
      <c r="B546" s="13">
        <v>0.15</v>
      </c>
    </row>
    <row r="547" spans="1:2">
      <c r="A547" s="14">
        <v>43987</v>
      </c>
      <c r="B547" s="13">
        <v>0.15</v>
      </c>
    </row>
    <row r="548" spans="1:2">
      <c r="A548" s="14">
        <v>43990</v>
      </c>
      <c r="B548" s="13">
        <v>0.17</v>
      </c>
    </row>
    <row r="549" spans="1:2">
      <c r="A549" s="14">
        <v>43991</v>
      </c>
      <c r="B549" s="13">
        <v>0.19</v>
      </c>
    </row>
    <row r="550" spans="1:2">
      <c r="A550" s="14">
        <v>43992</v>
      </c>
      <c r="B550" s="13">
        <v>0.17</v>
      </c>
    </row>
    <row r="551" spans="1:2">
      <c r="A551" s="14">
        <v>43993</v>
      </c>
      <c r="B551" s="13">
        <v>0.17</v>
      </c>
    </row>
    <row r="552" spans="1:2">
      <c r="A552" s="14">
        <v>43994</v>
      </c>
      <c r="B552" s="13">
        <v>0.16</v>
      </c>
    </row>
    <row r="553" spans="1:2">
      <c r="A553" s="14">
        <v>43997</v>
      </c>
      <c r="B553" s="13">
        <v>0.18</v>
      </c>
    </row>
    <row r="554" spans="1:2">
      <c r="A554" s="14">
        <v>43998</v>
      </c>
      <c r="B554" s="13">
        <v>0.17</v>
      </c>
    </row>
    <row r="555" spans="1:2">
      <c r="A555" s="14">
        <v>43999</v>
      </c>
      <c r="B555" s="13">
        <v>0.17</v>
      </c>
    </row>
    <row r="556" spans="1:2">
      <c r="A556" s="14">
        <v>44000</v>
      </c>
      <c r="B556" s="13">
        <v>0.16</v>
      </c>
    </row>
    <row r="557" spans="1:2">
      <c r="A557" s="14">
        <v>44001</v>
      </c>
      <c r="B557" s="13">
        <v>0.15</v>
      </c>
    </row>
    <row r="558" spans="1:2">
      <c r="A558" s="14">
        <v>44004</v>
      </c>
      <c r="B558" s="13">
        <v>0.16</v>
      </c>
    </row>
    <row r="559" spans="1:2">
      <c r="A559" s="14">
        <v>44005</v>
      </c>
      <c r="B559" s="13">
        <v>0.16</v>
      </c>
    </row>
    <row r="560" spans="1:2">
      <c r="A560" s="14">
        <v>44006</v>
      </c>
      <c r="B560" s="13">
        <v>0.15</v>
      </c>
    </row>
    <row r="561" spans="1:2">
      <c r="A561" s="14">
        <v>44007</v>
      </c>
      <c r="B561" s="13">
        <v>0.16</v>
      </c>
    </row>
    <row r="562" spans="1:2">
      <c r="A562" s="14">
        <v>44008</v>
      </c>
      <c r="B562" s="13">
        <v>0.14000000000000001</v>
      </c>
    </row>
    <row r="563" spans="1:2">
      <c r="A563" s="14">
        <v>44011</v>
      </c>
      <c r="B563" s="13">
        <v>0.14000000000000001</v>
      </c>
    </row>
    <row r="564" spans="1:2">
      <c r="A564" s="14">
        <v>44012</v>
      </c>
      <c r="B564" s="13">
        <v>0.16</v>
      </c>
    </row>
    <row r="565" spans="1:2">
      <c r="A565" s="14">
        <v>44013</v>
      </c>
      <c r="B565" s="13">
        <v>0.14000000000000001</v>
      </c>
    </row>
    <row r="566" spans="1:2">
      <c r="A566" s="14">
        <v>44014</v>
      </c>
      <c r="B566" s="13">
        <v>0.14000000000000001</v>
      </c>
    </row>
    <row r="567" spans="1:2">
      <c r="A567" s="14">
        <v>44018</v>
      </c>
      <c r="B567" s="13">
        <v>0.15</v>
      </c>
    </row>
    <row r="568" spans="1:2">
      <c r="A568" s="14">
        <v>44019</v>
      </c>
      <c r="B568" s="13">
        <v>0.15</v>
      </c>
    </row>
    <row r="569" spans="1:2">
      <c r="A569" s="14">
        <v>44020</v>
      </c>
      <c r="B569" s="13">
        <v>0.15</v>
      </c>
    </row>
    <row r="570" spans="1:2">
      <c r="A570" s="14">
        <v>44021</v>
      </c>
      <c r="B570" s="13">
        <v>0.13</v>
      </c>
    </row>
    <row r="571" spans="1:2">
      <c r="A571" s="14">
        <v>44022</v>
      </c>
      <c r="B571" s="13">
        <v>0.13</v>
      </c>
    </row>
    <row r="572" spans="1:2">
      <c r="A572" s="14">
        <v>44025</v>
      </c>
      <c r="B572" s="13">
        <v>0.14000000000000001</v>
      </c>
    </row>
    <row r="573" spans="1:2">
      <c r="A573" s="14">
        <v>44026</v>
      </c>
      <c r="B573" s="13">
        <v>0.15</v>
      </c>
    </row>
    <row r="574" spans="1:2">
      <c r="A574" s="14">
        <v>44027</v>
      </c>
      <c r="B574" s="13">
        <v>0.16</v>
      </c>
    </row>
    <row r="575" spans="1:2">
      <c r="A575" s="14">
        <v>44028</v>
      </c>
      <c r="B575" s="13">
        <v>0.11</v>
      </c>
    </row>
    <row r="576" spans="1:2">
      <c r="A576" s="14">
        <v>44029</v>
      </c>
      <c r="B576" s="13">
        <v>0.11</v>
      </c>
    </row>
    <row r="577" spans="1:2">
      <c r="A577" s="14">
        <v>44032</v>
      </c>
      <c r="B577" s="13">
        <v>0.13</v>
      </c>
    </row>
    <row r="578" spans="1:2">
      <c r="A578" s="14">
        <v>44033</v>
      </c>
      <c r="B578" s="13">
        <v>0.13</v>
      </c>
    </row>
    <row r="579" spans="1:2">
      <c r="A579" s="14">
        <v>44034</v>
      </c>
      <c r="B579" s="13">
        <v>0.13</v>
      </c>
    </row>
    <row r="580" spans="1:2">
      <c r="A580" s="14">
        <v>44035</v>
      </c>
      <c r="B580" s="13">
        <v>0.12</v>
      </c>
    </row>
    <row r="581" spans="1:2">
      <c r="A581" s="14">
        <v>44036</v>
      </c>
      <c r="B581" s="13">
        <v>0.11</v>
      </c>
    </row>
    <row r="582" spans="1:2">
      <c r="A582" s="14">
        <v>44039</v>
      </c>
      <c r="B582" s="13">
        <v>0.11</v>
      </c>
    </row>
    <row r="583" spans="1:2">
      <c r="A583" s="14">
        <v>44040</v>
      </c>
      <c r="B583" s="13">
        <v>0.11</v>
      </c>
    </row>
    <row r="584" spans="1:2">
      <c r="A584" s="14">
        <v>44041</v>
      </c>
      <c r="B584" s="13">
        <v>0.11</v>
      </c>
    </row>
    <row r="585" spans="1:2">
      <c r="A585" s="14">
        <v>44042</v>
      </c>
      <c r="B585" s="13">
        <v>0.09</v>
      </c>
    </row>
    <row r="586" spans="1:2">
      <c r="A586" s="14">
        <v>44043</v>
      </c>
      <c r="B586" s="13">
        <v>0.09</v>
      </c>
    </row>
    <row r="587" spans="1:2">
      <c r="A587" s="14">
        <v>44046</v>
      </c>
      <c r="B587" s="13">
        <v>0.1</v>
      </c>
    </row>
    <row r="588" spans="1:2">
      <c r="A588" s="14">
        <v>44047</v>
      </c>
      <c r="B588" s="13">
        <v>0.09</v>
      </c>
    </row>
    <row r="589" spans="1:2">
      <c r="A589" s="14">
        <v>44048</v>
      </c>
      <c r="B589" s="13">
        <v>0.1</v>
      </c>
    </row>
    <row r="590" spans="1:2">
      <c r="A590" s="14">
        <v>44049</v>
      </c>
      <c r="B590" s="13">
        <v>0.1</v>
      </c>
    </row>
    <row r="591" spans="1:2">
      <c r="A591" s="14">
        <v>44050</v>
      </c>
      <c r="B591" s="13">
        <v>0.1</v>
      </c>
    </row>
    <row r="592" spans="1:2">
      <c r="A592" s="14">
        <v>44053</v>
      </c>
      <c r="B592" s="13">
        <v>0.11</v>
      </c>
    </row>
    <row r="593" spans="1:2">
      <c r="A593" s="14">
        <v>44054</v>
      </c>
      <c r="B593" s="13">
        <v>0.11</v>
      </c>
    </row>
    <row r="594" spans="1:2">
      <c r="A594" s="14">
        <v>44055</v>
      </c>
      <c r="B594" s="13">
        <v>0.11</v>
      </c>
    </row>
    <row r="595" spans="1:2">
      <c r="A595" s="14">
        <v>44056</v>
      </c>
      <c r="B595" s="13">
        <v>0.1</v>
      </c>
    </row>
    <row r="596" spans="1:2">
      <c r="A596" s="14">
        <v>44057</v>
      </c>
      <c r="B596" s="13">
        <v>0.1</v>
      </c>
    </row>
    <row r="597" spans="1:2">
      <c r="A597" s="14">
        <v>44060</v>
      </c>
      <c r="B597" s="13">
        <v>0.1</v>
      </c>
    </row>
    <row r="598" spans="1:2">
      <c r="A598" s="14">
        <v>44061</v>
      </c>
      <c r="B598" s="13">
        <v>0.09</v>
      </c>
    </row>
    <row r="599" spans="1:2">
      <c r="A599" s="14">
        <v>44062</v>
      </c>
      <c r="B599" s="13">
        <v>0.11</v>
      </c>
    </row>
    <row r="600" spans="1:2">
      <c r="A600" s="14">
        <v>44063</v>
      </c>
      <c r="B600" s="13">
        <v>0.11</v>
      </c>
    </row>
    <row r="601" spans="1:2">
      <c r="A601" s="14">
        <v>44064</v>
      </c>
      <c r="B601" s="13">
        <v>0.1</v>
      </c>
    </row>
    <row r="602" spans="1:2">
      <c r="A602" s="14">
        <v>44067</v>
      </c>
      <c r="B602" s="13">
        <v>0.12</v>
      </c>
    </row>
    <row r="603" spans="1:2">
      <c r="A603" s="14">
        <v>44068</v>
      </c>
      <c r="B603" s="13">
        <v>0.11</v>
      </c>
    </row>
    <row r="604" spans="1:2">
      <c r="A604" s="14">
        <v>44069</v>
      </c>
      <c r="B604" s="13">
        <v>0.11</v>
      </c>
    </row>
    <row r="605" spans="1:2">
      <c r="A605" s="14">
        <v>44070</v>
      </c>
      <c r="B605" s="13">
        <v>0.11</v>
      </c>
    </row>
    <row r="606" spans="1:2">
      <c r="A606" s="14">
        <v>44071</v>
      </c>
      <c r="B606" s="13">
        <v>0.1</v>
      </c>
    </row>
    <row r="607" spans="1:2">
      <c r="A607" s="14">
        <v>44074</v>
      </c>
      <c r="B607" s="13">
        <v>0.11</v>
      </c>
    </row>
    <row r="608" spans="1:2">
      <c r="A608" s="14">
        <v>44075</v>
      </c>
      <c r="B608" s="13">
        <v>0.12</v>
      </c>
    </row>
    <row r="609" spans="1:2">
      <c r="A609" s="14">
        <v>44076</v>
      </c>
      <c r="B609" s="13">
        <v>0.12</v>
      </c>
    </row>
    <row r="610" spans="1:2">
      <c r="A610" s="14">
        <v>44077</v>
      </c>
      <c r="B610" s="13">
        <v>0.11</v>
      </c>
    </row>
    <row r="611" spans="1:2">
      <c r="A611" s="14">
        <v>44078</v>
      </c>
      <c r="B611" s="13">
        <v>0.11</v>
      </c>
    </row>
    <row r="612" spans="1:2">
      <c r="A612" s="14">
        <v>44082</v>
      </c>
      <c r="B612" s="13">
        <v>0.13</v>
      </c>
    </row>
    <row r="613" spans="1:2">
      <c r="A613" s="14">
        <v>44083</v>
      </c>
      <c r="B613" s="13">
        <v>0.12</v>
      </c>
    </row>
    <row r="614" spans="1:2">
      <c r="A614" s="14">
        <v>44084</v>
      </c>
      <c r="B614" s="13">
        <v>0.12</v>
      </c>
    </row>
    <row r="615" spans="1:2">
      <c r="A615" s="14">
        <v>44085</v>
      </c>
      <c r="B615" s="13">
        <v>0.11</v>
      </c>
    </row>
    <row r="616" spans="1:2">
      <c r="A616" s="14">
        <v>44088</v>
      </c>
      <c r="B616" s="13">
        <v>0.11</v>
      </c>
    </row>
    <row r="617" spans="1:2">
      <c r="A617" s="14">
        <v>44089</v>
      </c>
      <c r="B617" s="13">
        <v>0.11</v>
      </c>
    </row>
    <row r="618" spans="1:2">
      <c r="A618" s="14">
        <v>44090</v>
      </c>
      <c r="B618" s="13">
        <v>0.12</v>
      </c>
    </row>
    <row r="619" spans="1:2">
      <c r="A619" s="14">
        <v>44091</v>
      </c>
      <c r="B619" s="13">
        <v>0.09</v>
      </c>
    </row>
    <row r="620" spans="1:2">
      <c r="A620" s="14">
        <v>44092</v>
      </c>
      <c r="B620" s="13">
        <v>0.1</v>
      </c>
    </row>
    <row r="621" spans="1:2">
      <c r="A621" s="14">
        <v>44095</v>
      </c>
      <c r="B621" s="13">
        <v>0.1</v>
      </c>
    </row>
    <row r="622" spans="1:2">
      <c r="A622" s="14">
        <v>44096</v>
      </c>
      <c r="B622" s="13">
        <v>0.1</v>
      </c>
    </row>
    <row r="623" spans="1:2">
      <c r="A623" s="14">
        <v>44097</v>
      </c>
      <c r="B623" s="13">
        <v>0.11</v>
      </c>
    </row>
    <row r="624" spans="1:2">
      <c r="A624" s="14">
        <v>44098</v>
      </c>
      <c r="B624" s="13">
        <v>0.1</v>
      </c>
    </row>
    <row r="625" spans="1:2">
      <c r="A625" s="14">
        <v>44099</v>
      </c>
      <c r="B625" s="13">
        <v>0.1</v>
      </c>
    </row>
    <row r="626" spans="1:2">
      <c r="A626" s="14">
        <v>44102</v>
      </c>
      <c r="B626" s="13">
        <v>0.11</v>
      </c>
    </row>
    <row r="627" spans="1:2">
      <c r="A627" s="14">
        <v>44103</v>
      </c>
      <c r="B627" s="13">
        <v>0.09</v>
      </c>
    </row>
    <row r="628" spans="1:2">
      <c r="A628" s="14">
        <v>44104</v>
      </c>
      <c r="B628" s="13">
        <v>0.1</v>
      </c>
    </row>
    <row r="629" spans="1:2">
      <c r="A629" s="14">
        <v>44105</v>
      </c>
      <c r="B629" s="13">
        <v>0.09</v>
      </c>
    </row>
    <row r="630" spans="1:2">
      <c r="A630" s="14">
        <v>44106</v>
      </c>
      <c r="B630" s="13">
        <v>0.09</v>
      </c>
    </row>
    <row r="631" spans="1:2">
      <c r="A631" s="14">
        <v>44109</v>
      </c>
      <c r="B631" s="13">
        <v>0.1</v>
      </c>
    </row>
    <row r="632" spans="1:2">
      <c r="A632" s="14">
        <v>44110</v>
      </c>
      <c r="B632" s="13">
        <v>0.1</v>
      </c>
    </row>
    <row r="633" spans="1:2">
      <c r="A633" s="14">
        <v>44111</v>
      </c>
      <c r="B633" s="13">
        <v>0.1</v>
      </c>
    </row>
    <row r="634" spans="1:2">
      <c r="A634" s="14">
        <v>44112</v>
      </c>
      <c r="B634" s="13">
        <v>0.09</v>
      </c>
    </row>
    <row r="635" spans="1:2">
      <c r="A635" s="14">
        <v>44113</v>
      </c>
      <c r="B635" s="13">
        <v>0.1</v>
      </c>
    </row>
    <row r="636" spans="1:2">
      <c r="A636" s="14">
        <v>44117</v>
      </c>
      <c r="B636" s="13">
        <v>0.11</v>
      </c>
    </row>
    <row r="637" spans="1:2">
      <c r="A637" s="14">
        <v>44118</v>
      </c>
      <c r="B637" s="13">
        <v>0.12</v>
      </c>
    </row>
    <row r="638" spans="1:2">
      <c r="A638" s="14">
        <v>44119</v>
      </c>
      <c r="B638" s="13">
        <v>0.11</v>
      </c>
    </row>
    <row r="639" spans="1:2">
      <c r="A639" s="14">
        <v>44120</v>
      </c>
      <c r="B639" s="13">
        <v>0.11</v>
      </c>
    </row>
    <row r="640" spans="1:2">
      <c r="A640" s="14">
        <v>44123</v>
      </c>
      <c r="B640" s="13">
        <v>0.11</v>
      </c>
    </row>
    <row r="641" spans="1:2">
      <c r="A641" s="14">
        <v>44124</v>
      </c>
      <c r="B641" s="13">
        <v>0.1</v>
      </c>
    </row>
    <row r="642" spans="1:2">
      <c r="A642" s="14">
        <v>44125</v>
      </c>
      <c r="B642" s="13">
        <v>0.1</v>
      </c>
    </row>
    <row r="643" spans="1:2">
      <c r="A643" s="14">
        <v>44126</v>
      </c>
      <c r="B643" s="13">
        <v>0.09</v>
      </c>
    </row>
    <row r="644" spans="1:2">
      <c r="A644" s="14">
        <v>44127</v>
      </c>
      <c r="B644" s="13">
        <v>0.1</v>
      </c>
    </row>
    <row r="645" spans="1:2">
      <c r="A645" s="14">
        <v>44130</v>
      </c>
      <c r="B645" s="13">
        <v>0.11</v>
      </c>
    </row>
    <row r="646" spans="1:2">
      <c r="A646" s="14">
        <v>44131</v>
      </c>
      <c r="B646" s="13">
        <v>0.1</v>
      </c>
    </row>
    <row r="647" spans="1:2">
      <c r="A647" s="14">
        <v>44132</v>
      </c>
      <c r="B647" s="13">
        <v>0.1</v>
      </c>
    </row>
    <row r="648" spans="1:2">
      <c r="A648" s="14">
        <v>44133</v>
      </c>
      <c r="B648" s="13">
        <v>0.09</v>
      </c>
    </row>
    <row r="649" spans="1:2">
      <c r="A649" s="14">
        <v>44134</v>
      </c>
      <c r="B649" s="13">
        <v>0.09</v>
      </c>
    </row>
    <row r="650" spans="1:2">
      <c r="A650" s="14">
        <v>44137</v>
      </c>
      <c r="B650" s="13">
        <v>0.09</v>
      </c>
    </row>
    <row r="651" spans="1:2">
      <c r="A651" s="14">
        <v>44138</v>
      </c>
      <c r="B651" s="13">
        <v>0.1</v>
      </c>
    </row>
    <row r="652" spans="1:2">
      <c r="A652" s="14">
        <v>44139</v>
      </c>
      <c r="B652" s="13">
        <v>0.1</v>
      </c>
    </row>
    <row r="653" spans="1:2">
      <c r="A653" s="14">
        <v>44140</v>
      </c>
      <c r="B653" s="13">
        <v>0.1</v>
      </c>
    </row>
    <row r="654" spans="1:2">
      <c r="A654" s="14">
        <v>44141</v>
      </c>
      <c r="B654" s="13">
        <v>0.1</v>
      </c>
    </row>
    <row r="655" spans="1:2">
      <c r="A655" s="14">
        <v>44144</v>
      </c>
      <c r="B655" s="13">
        <v>0.11</v>
      </c>
    </row>
    <row r="656" spans="1:2">
      <c r="A656" s="14">
        <v>44145</v>
      </c>
      <c r="B656" s="13">
        <v>0.1</v>
      </c>
    </row>
    <row r="657" spans="1:2">
      <c r="A657" s="14">
        <v>44147</v>
      </c>
      <c r="B657" s="13">
        <v>0.1</v>
      </c>
    </row>
    <row r="658" spans="1:2">
      <c r="A658" s="14">
        <v>44148</v>
      </c>
      <c r="B658" s="13">
        <v>0.09</v>
      </c>
    </row>
    <row r="659" spans="1:2">
      <c r="A659" s="14">
        <v>44151</v>
      </c>
      <c r="B659" s="13">
        <v>0.09</v>
      </c>
    </row>
    <row r="660" spans="1:2">
      <c r="A660" s="14">
        <v>44152</v>
      </c>
      <c r="B660" s="13">
        <v>0.09</v>
      </c>
    </row>
    <row r="661" spans="1:2">
      <c r="A661" s="14">
        <v>44153</v>
      </c>
      <c r="B661" s="13">
        <v>0.09</v>
      </c>
    </row>
    <row r="662" spans="1:2">
      <c r="A662" s="14">
        <v>44154</v>
      </c>
      <c r="B662" s="13">
        <v>7.0000000000000007E-2</v>
      </c>
    </row>
    <row r="663" spans="1:2">
      <c r="A663" s="14">
        <v>44155</v>
      </c>
      <c r="B663" s="13">
        <v>7.0000000000000007E-2</v>
      </c>
    </row>
    <row r="664" spans="1:2">
      <c r="A664" s="14">
        <v>44158</v>
      </c>
      <c r="B664" s="13">
        <v>0.08</v>
      </c>
    </row>
    <row r="665" spans="1:2">
      <c r="A665" s="14">
        <v>44159</v>
      </c>
      <c r="B665" s="13">
        <v>0.09</v>
      </c>
    </row>
    <row r="666" spans="1:2">
      <c r="A666" s="14">
        <v>44160</v>
      </c>
      <c r="B666" s="13">
        <v>0.09</v>
      </c>
    </row>
    <row r="667" spans="1:2">
      <c r="A667" s="14">
        <v>44162</v>
      </c>
      <c r="B667" s="13">
        <v>0.09</v>
      </c>
    </row>
    <row r="668" spans="1:2">
      <c r="A668" s="14">
        <v>44165</v>
      </c>
      <c r="B668" s="13">
        <v>0.08</v>
      </c>
    </row>
    <row r="669" spans="1:2">
      <c r="A669" s="14">
        <v>44166</v>
      </c>
      <c r="B669" s="13">
        <v>0.09</v>
      </c>
    </row>
    <row r="670" spans="1:2">
      <c r="A670" s="14">
        <v>44167</v>
      </c>
      <c r="B670" s="13">
        <v>0.09</v>
      </c>
    </row>
    <row r="671" spans="1:2">
      <c r="A671" s="14">
        <v>44168</v>
      </c>
      <c r="B671" s="13">
        <v>0.08</v>
      </c>
    </row>
    <row r="672" spans="1:2">
      <c r="A672" s="14">
        <v>44169</v>
      </c>
      <c r="B672" s="13">
        <v>0.09</v>
      </c>
    </row>
    <row r="673" spans="1:2">
      <c r="A673" s="14">
        <v>44172</v>
      </c>
      <c r="B673" s="13">
        <v>0.08</v>
      </c>
    </row>
    <row r="674" spans="1:2">
      <c r="A674" s="14">
        <v>44173</v>
      </c>
      <c r="B674" s="13">
        <v>0.09</v>
      </c>
    </row>
    <row r="675" spans="1:2">
      <c r="A675" s="14">
        <v>44174</v>
      </c>
      <c r="B675" s="13">
        <v>0.08</v>
      </c>
    </row>
    <row r="676" spans="1:2">
      <c r="A676" s="14">
        <v>44175</v>
      </c>
      <c r="B676" s="13">
        <v>0.08</v>
      </c>
    </row>
    <row r="677" spans="1:2">
      <c r="A677" s="14">
        <v>44176</v>
      </c>
      <c r="B677" s="13">
        <v>0.08</v>
      </c>
    </row>
    <row r="678" spans="1:2">
      <c r="A678" s="14">
        <v>44179</v>
      </c>
      <c r="B678" s="13">
        <v>0.09</v>
      </c>
    </row>
    <row r="679" spans="1:2">
      <c r="A679" s="14">
        <v>44180</v>
      </c>
      <c r="B679" s="13">
        <v>0.08</v>
      </c>
    </row>
    <row r="680" spans="1:2">
      <c r="A680" s="14">
        <v>44181</v>
      </c>
      <c r="B680" s="13">
        <v>0.09</v>
      </c>
    </row>
    <row r="681" spans="1:2">
      <c r="A681" s="14">
        <v>44182</v>
      </c>
      <c r="B681" s="13">
        <v>0.08</v>
      </c>
    </row>
    <row r="682" spans="1:2">
      <c r="A682" s="14">
        <v>44183</v>
      </c>
      <c r="B682" s="13">
        <v>0.08</v>
      </c>
    </row>
    <row r="683" spans="1:2">
      <c r="A683" s="14">
        <v>44186</v>
      </c>
      <c r="B683" s="13">
        <v>0.09</v>
      </c>
    </row>
    <row r="684" spans="1:2">
      <c r="A684" s="14">
        <v>44187</v>
      </c>
      <c r="B684" s="13">
        <v>0.09</v>
      </c>
    </row>
    <row r="685" spans="1:2">
      <c r="A685" s="14">
        <v>44188</v>
      </c>
      <c r="B685" s="13">
        <v>0.09</v>
      </c>
    </row>
    <row r="686" spans="1:2">
      <c r="A686" s="14">
        <v>44189</v>
      </c>
      <c r="B686" s="13">
        <v>0.09</v>
      </c>
    </row>
    <row r="687" spans="1:2">
      <c r="A687" s="14">
        <v>44193</v>
      </c>
      <c r="B687" s="13">
        <v>0.11</v>
      </c>
    </row>
    <row r="688" spans="1:2">
      <c r="A688" s="14">
        <v>44194</v>
      </c>
      <c r="B688" s="13">
        <v>0.1</v>
      </c>
    </row>
    <row r="689" spans="1:2">
      <c r="A689" s="14">
        <v>44195</v>
      </c>
      <c r="B689" s="13">
        <v>0.08</v>
      </c>
    </row>
    <row r="690" spans="1:2">
      <c r="A690" s="14">
        <v>44196</v>
      </c>
      <c r="B690" s="13">
        <v>0.09</v>
      </c>
    </row>
    <row r="691" spans="1:2">
      <c r="A691" s="14">
        <v>44200</v>
      </c>
      <c r="B691" s="13">
        <v>0.09</v>
      </c>
    </row>
    <row r="692" spans="1:2">
      <c r="A692" s="14">
        <v>44201</v>
      </c>
      <c r="B692" s="13">
        <v>0.09</v>
      </c>
    </row>
    <row r="693" spans="1:2">
      <c r="A693" s="14">
        <v>44202</v>
      </c>
      <c r="B693" s="13">
        <v>0.09</v>
      </c>
    </row>
    <row r="694" spans="1:2">
      <c r="A694" s="14">
        <v>44203</v>
      </c>
      <c r="B694" s="13">
        <v>0.09</v>
      </c>
    </row>
    <row r="695" spans="1:2">
      <c r="A695" s="14">
        <v>44204</v>
      </c>
      <c r="B695" s="13">
        <v>0.08</v>
      </c>
    </row>
    <row r="696" spans="1:2">
      <c r="A696" s="14">
        <v>44207</v>
      </c>
      <c r="B696" s="13">
        <v>0.08</v>
      </c>
    </row>
    <row r="697" spans="1:2">
      <c r="A697" s="14">
        <v>44208</v>
      </c>
      <c r="B697" s="13">
        <v>0.09</v>
      </c>
    </row>
    <row r="698" spans="1:2">
      <c r="A698" s="14">
        <v>44209</v>
      </c>
      <c r="B698" s="13">
        <v>0.09</v>
      </c>
    </row>
    <row r="699" spans="1:2">
      <c r="A699" s="14">
        <v>44210</v>
      </c>
      <c r="B699" s="13">
        <v>0.09</v>
      </c>
    </row>
    <row r="700" spans="1:2">
      <c r="A700" s="14">
        <v>44211</v>
      </c>
      <c r="B700" s="13">
        <v>0.09</v>
      </c>
    </row>
    <row r="701" spans="1:2">
      <c r="A701" s="14">
        <v>44215</v>
      </c>
      <c r="B701" s="13">
        <v>0.09</v>
      </c>
    </row>
    <row r="702" spans="1:2">
      <c r="A702" s="14">
        <v>44216</v>
      </c>
      <c r="B702" s="13">
        <v>0.08</v>
      </c>
    </row>
    <row r="703" spans="1:2">
      <c r="A703" s="14">
        <v>44217</v>
      </c>
      <c r="B703" s="13">
        <v>0.09</v>
      </c>
    </row>
    <row r="704" spans="1:2">
      <c r="A704" s="14">
        <v>44218</v>
      </c>
      <c r="B704" s="13">
        <v>0.08</v>
      </c>
    </row>
    <row r="705" spans="1:2">
      <c r="A705" s="14">
        <v>44221</v>
      </c>
      <c r="B705" s="13">
        <v>0.09</v>
      </c>
    </row>
    <row r="706" spans="1:2">
      <c r="A706" s="14">
        <v>44222</v>
      </c>
      <c r="B706" s="13">
        <v>7.0000000000000007E-2</v>
      </c>
    </row>
    <row r="707" spans="1:2">
      <c r="A707" s="14">
        <v>44223</v>
      </c>
      <c r="B707" s="13">
        <v>0.08</v>
      </c>
    </row>
    <row r="708" spans="1:2">
      <c r="A708" s="14">
        <v>44224</v>
      </c>
      <c r="B708" s="13">
        <v>7.0000000000000007E-2</v>
      </c>
    </row>
    <row r="709" spans="1:2">
      <c r="A709" s="14">
        <v>44225</v>
      </c>
      <c r="B709" s="13">
        <v>0.06</v>
      </c>
    </row>
    <row r="710" spans="1:2">
      <c r="A710" s="14">
        <v>44228</v>
      </c>
      <c r="B710" s="13">
        <v>7.0000000000000007E-2</v>
      </c>
    </row>
    <row r="711" spans="1:2">
      <c r="A711" s="14">
        <v>44229</v>
      </c>
      <c r="B711" s="13">
        <v>7.0000000000000007E-2</v>
      </c>
    </row>
    <row r="712" spans="1:2">
      <c r="A712" s="14">
        <v>44230</v>
      </c>
      <c r="B712" s="13">
        <v>0.04</v>
      </c>
    </row>
    <row r="713" spans="1:2">
      <c r="A713" s="14">
        <v>44231</v>
      </c>
      <c r="B713" s="13">
        <v>0.04</v>
      </c>
    </row>
    <row r="714" spans="1:2">
      <c r="A714" s="14">
        <v>44232</v>
      </c>
      <c r="B714" s="13">
        <v>0.03</v>
      </c>
    </row>
    <row r="715" spans="1:2">
      <c r="A715" s="14">
        <v>44235</v>
      </c>
      <c r="B715" s="13">
        <v>0.05</v>
      </c>
    </row>
    <row r="716" spans="1:2">
      <c r="A716" s="14">
        <v>44236</v>
      </c>
      <c r="B716" s="13">
        <v>0.04</v>
      </c>
    </row>
    <row r="717" spans="1:2">
      <c r="A717" s="14">
        <v>44237</v>
      </c>
      <c r="B717" s="13">
        <v>0.05</v>
      </c>
    </row>
    <row r="718" spans="1:2">
      <c r="A718" s="14">
        <v>44238</v>
      </c>
      <c r="B718" s="13">
        <v>0.05</v>
      </c>
    </row>
    <row r="719" spans="1:2">
      <c r="A719" s="14">
        <v>44239</v>
      </c>
      <c r="B719" s="13">
        <v>0.04</v>
      </c>
    </row>
    <row r="720" spans="1:2">
      <c r="A720" s="14">
        <v>44243</v>
      </c>
      <c r="B720" s="13">
        <v>0.04</v>
      </c>
    </row>
    <row r="721" spans="1:2">
      <c r="A721" s="14">
        <v>44244</v>
      </c>
      <c r="B721" s="13">
        <v>0.04</v>
      </c>
    </row>
    <row r="722" spans="1:2">
      <c r="A722" s="14">
        <v>44245</v>
      </c>
      <c r="B722" s="13">
        <v>0.03</v>
      </c>
    </row>
    <row r="723" spans="1:2">
      <c r="A723" s="14">
        <v>44246</v>
      </c>
      <c r="B723" s="13">
        <v>0.04</v>
      </c>
    </row>
    <row r="724" spans="1:2">
      <c r="A724" s="14">
        <v>44249</v>
      </c>
      <c r="B724" s="13">
        <v>0.03</v>
      </c>
    </row>
    <row r="725" spans="1:2">
      <c r="A725" s="14">
        <v>44250</v>
      </c>
      <c r="B725" s="13">
        <v>0.04</v>
      </c>
    </row>
    <row r="726" spans="1:2">
      <c r="A726" s="14">
        <v>44251</v>
      </c>
      <c r="B726" s="13">
        <v>0.03</v>
      </c>
    </row>
    <row r="727" spans="1:2">
      <c r="A727" s="14">
        <v>44252</v>
      </c>
      <c r="B727" s="13">
        <v>0.04</v>
      </c>
    </row>
    <row r="728" spans="1:2">
      <c r="A728" s="14">
        <v>44253</v>
      </c>
      <c r="B728" s="13">
        <v>0.04</v>
      </c>
    </row>
    <row r="729" spans="1:2">
      <c r="A729" s="14">
        <v>44256</v>
      </c>
      <c r="B729" s="13">
        <v>0.05</v>
      </c>
    </row>
    <row r="730" spans="1:2">
      <c r="A730" s="14">
        <v>44257</v>
      </c>
      <c r="B730" s="13">
        <v>0.04</v>
      </c>
    </row>
    <row r="731" spans="1:2">
      <c r="A731" s="14">
        <v>44258</v>
      </c>
      <c r="B731" s="13">
        <v>0.05</v>
      </c>
    </row>
    <row r="732" spans="1:2">
      <c r="A732" s="14">
        <v>44259</v>
      </c>
      <c r="B732" s="13">
        <v>0.04</v>
      </c>
    </row>
    <row r="733" spans="1:2">
      <c r="A733" s="14">
        <v>44260</v>
      </c>
      <c r="B733" s="13">
        <v>0.04</v>
      </c>
    </row>
    <row r="734" spans="1:2">
      <c r="A734" s="14">
        <v>44263</v>
      </c>
      <c r="B734" s="13">
        <v>0.05</v>
      </c>
    </row>
    <row r="735" spans="1:2">
      <c r="A735" s="14">
        <v>44264</v>
      </c>
      <c r="B735" s="13">
        <v>0.05</v>
      </c>
    </row>
    <row r="736" spans="1:2">
      <c r="A736" s="14">
        <v>44265</v>
      </c>
      <c r="B736" s="13">
        <v>0.04</v>
      </c>
    </row>
    <row r="737" spans="1:2">
      <c r="A737" s="14">
        <v>44266</v>
      </c>
      <c r="B737" s="13">
        <v>0.04</v>
      </c>
    </row>
    <row r="738" spans="1:2">
      <c r="A738" s="14">
        <v>44267</v>
      </c>
      <c r="B738" s="13">
        <v>0.04</v>
      </c>
    </row>
    <row r="739" spans="1:2">
      <c r="A739" s="14">
        <v>44270</v>
      </c>
      <c r="B739" s="13">
        <v>0.04</v>
      </c>
    </row>
    <row r="740" spans="1:2">
      <c r="A740" s="14">
        <v>44271</v>
      </c>
      <c r="B740" s="13">
        <v>0.02</v>
      </c>
    </row>
    <row r="741" spans="1:2">
      <c r="A741" s="14">
        <v>44272</v>
      </c>
      <c r="B741" s="13">
        <v>0.02</v>
      </c>
    </row>
    <row r="742" spans="1:2">
      <c r="A742" s="14">
        <v>44273</v>
      </c>
      <c r="B742" s="13">
        <v>0.01</v>
      </c>
    </row>
    <row r="743" spans="1:2">
      <c r="A743" s="14">
        <v>44274</v>
      </c>
      <c r="B743" s="13">
        <v>0.01</v>
      </c>
    </row>
    <row r="744" spans="1:2">
      <c r="A744" s="14">
        <v>44277</v>
      </c>
      <c r="B744" s="13">
        <v>0.03</v>
      </c>
    </row>
    <row r="745" spans="1:2">
      <c r="A745" s="14">
        <v>44278</v>
      </c>
      <c r="B745" s="13">
        <v>0.01</v>
      </c>
    </row>
    <row r="746" spans="1:2">
      <c r="A746" s="14">
        <v>44279</v>
      </c>
      <c r="B746" s="13">
        <v>0.02</v>
      </c>
    </row>
    <row r="747" spans="1:2">
      <c r="A747" s="14">
        <v>44280</v>
      </c>
      <c r="B747" s="13">
        <v>0.02</v>
      </c>
    </row>
    <row r="748" spans="1:2">
      <c r="A748" s="14">
        <v>44281</v>
      </c>
      <c r="B748" s="13">
        <v>0.02</v>
      </c>
    </row>
    <row r="749" spans="1:2">
      <c r="A749" s="14">
        <v>44284</v>
      </c>
      <c r="B749" s="13">
        <v>0.03</v>
      </c>
    </row>
    <row r="750" spans="1:2">
      <c r="A750" s="14">
        <v>44285</v>
      </c>
      <c r="B750" s="13">
        <v>0.02</v>
      </c>
    </row>
    <row r="751" spans="1:2">
      <c r="A751" s="14">
        <v>44286</v>
      </c>
      <c r="B751" s="13">
        <v>0.03</v>
      </c>
    </row>
    <row r="752" spans="1:2">
      <c r="A752" s="14">
        <v>44287</v>
      </c>
      <c r="B752" s="13">
        <v>0.02</v>
      </c>
    </row>
    <row r="753" spans="1:2">
      <c r="A753" s="14">
        <v>44288</v>
      </c>
      <c r="B753" s="13">
        <v>0.02</v>
      </c>
    </row>
    <row r="754" spans="1:2">
      <c r="A754" s="14">
        <v>44291</v>
      </c>
      <c r="B754" s="13">
        <v>0.03</v>
      </c>
    </row>
    <row r="755" spans="1:2">
      <c r="A755" s="14">
        <v>44292</v>
      </c>
      <c r="B755" s="13">
        <v>0.02</v>
      </c>
    </row>
    <row r="756" spans="1:2">
      <c r="A756" s="14">
        <v>44293</v>
      </c>
      <c r="B756" s="13">
        <v>0.02</v>
      </c>
    </row>
    <row r="757" spans="1:2">
      <c r="A757" s="14">
        <v>44294</v>
      </c>
      <c r="B757" s="13">
        <v>0.01</v>
      </c>
    </row>
    <row r="758" spans="1:2">
      <c r="A758" s="14">
        <v>44295</v>
      </c>
      <c r="B758" s="13">
        <v>0.02</v>
      </c>
    </row>
    <row r="759" spans="1:2">
      <c r="A759" s="14">
        <v>44298</v>
      </c>
      <c r="B759" s="13">
        <v>0.02</v>
      </c>
    </row>
    <row r="760" spans="1:2">
      <c r="A760" s="14">
        <v>44299</v>
      </c>
      <c r="B760" s="13">
        <v>0.03</v>
      </c>
    </row>
    <row r="761" spans="1:2">
      <c r="A761" s="14">
        <v>44300</v>
      </c>
      <c r="B761" s="13">
        <v>0.02</v>
      </c>
    </row>
    <row r="762" spans="1:2">
      <c r="A762" s="14">
        <v>44301</v>
      </c>
      <c r="B762" s="13">
        <v>0.02</v>
      </c>
    </row>
    <row r="763" spans="1:2">
      <c r="A763" s="14">
        <v>44302</v>
      </c>
      <c r="B763" s="13">
        <v>0.02</v>
      </c>
    </row>
    <row r="764" spans="1:2">
      <c r="A764" s="14">
        <v>44305</v>
      </c>
      <c r="B764" s="13">
        <v>0.02</v>
      </c>
    </row>
    <row r="765" spans="1:2">
      <c r="A765" s="14">
        <v>44306</v>
      </c>
      <c r="B765" s="13">
        <v>0.03</v>
      </c>
    </row>
    <row r="766" spans="1:2">
      <c r="A766" s="14">
        <v>44307</v>
      </c>
      <c r="B766" s="13">
        <v>0.03</v>
      </c>
    </row>
    <row r="767" spans="1:2">
      <c r="A767" s="14">
        <v>44308</v>
      </c>
      <c r="B767" s="13">
        <v>0.03</v>
      </c>
    </row>
    <row r="768" spans="1:2">
      <c r="A768" s="14">
        <v>44309</v>
      </c>
      <c r="B768" s="13">
        <v>0.03</v>
      </c>
    </row>
    <row r="769" spans="1:2">
      <c r="A769" s="14">
        <v>44312</v>
      </c>
      <c r="B769" s="13">
        <v>0.03</v>
      </c>
    </row>
    <row r="770" spans="1:2">
      <c r="A770" s="14">
        <v>44313</v>
      </c>
      <c r="B770" s="13">
        <v>0.01</v>
      </c>
    </row>
    <row r="771" spans="1:2">
      <c r="A771" s="14">
        <v>44314</v>
      </c>
      <c r="B771" s="13">
        <v>0.01</v>
      </c>
    </row>
    <row r="772" spans="1:2">
      <c r="A772" s="14">
        <v>44315</v>
      </c>
      <c r="B772" s="13">
        <v>0.01</v>
      </c>
    </row>
    <row r="773" spans="1:2">
      <c r="A773" s="14">
        <v>44316</v>
      </c>
      <c r="B773" s="13">
        <v>0.01</v>
      </c>
    </row>
    <row r="774" spans="1:2">
      <c r="A774" s="14">
        <v>44319</v>
      </c>
      <c r="B774" s="13">
        <v>0.04</v>
      </c>
    </row>
    <row r="775" spans="1:2">
      <c r="A775" s="14">
        <v>44320</v>
      </c>
      <c r="B775" s="13">
        <v>0.02</v>
      </c>
    </row>
    <row r="776" spans="1:2">
      <c r="A776" s="14">
        <v>44321</v>
      </c>
      <c r="B776" s="13">
        <v>0.02</v>
      </c>
    </row>
    <row r="777" spans="1:2">
      <c r="A777" s="14">
        <v>44322</v>
      </c>
      <c r="B777" s="13">
        <v>0.02</v>
      </c>
    </row>
    <row r="778" spans="1:2">
      <c r="A778" s="14">
        <v>44323</v>
      </c>
      <c r="B778" s="13">
        <v>0.02</v>
      </c>
    </row>
    <row r="779" spans="1:2">
      <c r="A779" s="14">
        <v>44326</v>
      </c>
      <c r="B779" s="13">
        <v>0.02</v>
      </c>
    </row>
    <row r="780" spans="1:2">
      <c r="A780" s="14">
        <v>44327</v>
      </c>
      <c r="B780" s="13">
        <v>0.01</v>
      </c>
    </row>
    <row r="781" spans="1:2">
      <c r="A781" s="14">
        <v>44328</v>
      </c>
      <c r="B781" s="13">
        <v>0.02</v>
      </c>
    </row>
    <row r="782" spans="1:2">
      <c r="A782" s="14">
        <v>44329</v>
      </c>
      <c r="B782" s="13">
        <v>0.02</v>
      </c>
    </row>
    <row r="783" spans="1:2">
      <c r="A783" s="14">
        <v>44330</v>
      </c>
      <c r="B783" s="13">
        <v>0.01</v>
      </c>
    </row>
    <row r="784" spans="1:2">
      <c r="A784" s="14">
        <v>44333</v>
      </c>
      <c r="B784" s="13">
        <v>0.02</v>
      </c>
    </row>
    <row r="785" spans="1:2">
      <c r="A785" s="14">
        <v>44334</v>
      </c>
      <c r="B785" s="13">
        <v>0.02</v>
      </c>
    </row>
    <row r="786" spans="1:2">
      <c r="A786" s="14">
        <v>44335</v>
      </c>
      <c r="B786" s="13">
        <v>0.01</v>
      </c>
    </row>
    <row r="787" spans="1:2">
      <c r="A787" s="14">
        <v>44336</v>
      </c>
      <c r="B787" s="13">
        <v>0.01</v>
      </c>
    </row>
    <row r="788" spans="1:2">
      <c r="A788" s="14">
        <v>44337</v>
      </c>
      <c r="B788" s="13">
        <v>0.01</v>
      </c>
    </row>
    <row r="789" spans="1:2">
      <c r="A789" s="14">
        <v>44340</v>
      </c>
      <c r="B789" s="13">
        <v>0.02</v>
      </c>
    </row>
    <row r="790" spans="1:2">
      <c r="A790" s="14">
        <v>44341</v>
      </c>
      <c r="B790" s="13">
        <v>0.02</v>
      </c>
    </row>
    <row r="791" spans="1:2">
      <c r="A791" s="14">
        <v>44342</v>
      </c>
      <c r="B791" s="13">
        <v>0.02</v>
      </c>
    </row>
    <row r="792" spans="1:2">
      <c r="A792" s="14">
        <v>44343</v>
      </c>
      <c r="B792" s="13">
        <v>0.02</v>
      </c>
    </row>
    <row r="793" spans="1:2">
      <c r="A793" s="14">
        <v>44344</v>
      </c>
      <c r="B793" s="13">
        <v>0.01</v>
      </c>
    </row>
    <row r="794" spans="1:2">
      <c r="A794" s="14">
        <v>44348</v>
      </c>
      <c r="B794" s="13">
        <v>0.02</v>
      </c>
    </row>
    <row r="795" spans="1:2">
      <c r="A795" s="14">
        <v>44349</v>
      </c>
      <c r="B795" s="13">
        <v>0.02</v>
      </c>
    </row>
    <row r="796" spans="1:2">
      <c r="A796" s="14">
        <v>44350</v>
      </c>
      <c r="B796" s="13">
        <v>0.02</v>
      </c>
    </row>
    <row r="797" spans="1:2">
      <c r="A797" s="14">
        <v>44351</v>
      </c>
      <c r="B797" s="13">
        <v>0.02</v>
      </c>
    </row>
    <row r="798" spans="1:2">
      <c r="A798" s="14">
        <v>44354</v>
      </c>
      <c r="B798" s="13">
        <v>0.02</v>
      </c>
    </row>
    <row r="799" spans="1:2">
      <c r="A799" s="14">
        <v>44355</v>
      </c>
      <c r="B799" s="13">
        <v>0.02</v>
      </c>
    </row>
    <row r="800" spans="1:2">
      <c r="A800" s="14">
        <v>44356</v>
      </c>
      <c r="B800" s="13">
        <v>0.03</v>
      </c>
    </row>
    <row r="801" spans="1:2">
      <c r="A801" s="14">
        <v>44357</v>
      </c>
      <c r="B801" s="13">
        <v>0.03</v>
      </c>
    </row>
    <row r="802" spans="1:2">
      <c r="A802" s="14">
        <v>44358</v>
      </c>
      <c r="B802" s="13">
        <v>0.03</v>
      </c>
    </row>
    <row r="803" spans="1:2">
      <c r="A803" s="14">
        <v>44361</v>
      </c>
      <c r="B803" s="13">
        <v>0.03</v>
      </c>
    </row>
    <row r="804" spans="1:2">
      <c r="A804" s="14">
        <v>44362</v>
      </c>
      <c r="B804" s="13">
        <v>0.03</v>
      </c>
    </row>
    <row r="805" spans="1:2">
      <c r="A805" s="14">
        <v>44363</v>
      </c>
      <c r="B805" s="13">
        <v>0.04</v>
      </c>
    </row>
    <row r="806" spans="1:2">
      <c r="A806" s="14">
        <v>44364</v>
      </c>
      <c r="B806" s="13">
        <v>0.04</v>
      </c>
    </row>
    <row r="807" spans="1:2">
      <c r="A807" s="14">
        <v>44365</v>
      </c>
      <c r="B807" s="13">
        <v>0.05</v>
      </c>
    </row>
    <row r="808" spans="1:2">
      <c r="A808" s="14">
        <v>44368</v>
      </c>
      <c r="B808" s="13">
        <v>0.05</v>
      </c>
    </row>
    <row r="809" spans="1:2">
      <c r="A809" s="14">
        <v>44369</v>
      </c>
      <c r="B809" s="13">
        <v>0.04</v>
      </c>
    </row>
    <row r="810" spans="1:2">
      <c r="A810" s="14">
        <v>44370</v>
      </c>
      <c r="B810" s="13">
        <v>0.05</v>
      </c>
    </row>
    <row r="811" spans="1:2">
      <c r="A811" s="14">
        <v>44371</v>
      </c>
      <c r="B811" s="13">
        <v>0.05</v>
      </c>
    </row>
    <row r="812" spans="1:2">
      <c r="A812" s="14">
        <v>44372</v>
      </c>
      <c r="B812" s="13">
        <v>0.06</v>
      </c>
    </row>
    <row r="813" spans="1:2">
      <c r="A813" s="14">
        <v>44375</v>
      </c>
      <c r="B813" s="13">
        <v>0.05</v>
      </c>
    </row>
    <row r="814" spans="1:2">
      <c r="A814" s="14">
        <v>44376</v>
      </c>
      <c r="B814" s="13">
        <v>0.04</v>
      </c>
    </row>
    <row r="815" spans="1:2">
      <c r="A815" s="14">
        <v>44377</v>
      </c>
      <c r="B815" s="13">
        <v>0.05</v>
      </c>
    </row>
    <row r="816" spans="1:2">
      <c r="A816" s="14">
        <v>44378</v>
      </c>
      <c r="B816" s="13">
        <v>0.05</v>
      </c>
    </row>
    <row r="817" spans="1:2">
      <c r="A817" s="14">
        <v>44379</v>
      </c>
      <c r="B817" s="13">
        <v>0.05</v>
      </c>
    </row>
    <row r="818" spans="1:2">
      <c r="A818" s="14">
        <v>44383</v>
      </c>
      <c r="B818" s="13">
        <v>0.05</v>
      </c>
    </row>
    <row r="819" spans="1:2">
      <c r="A819" s="14">
        <v>44384</v>
      </c>
      <c r="B819" s="13">
        <v>0.05</v>
      </c>
    </row>
    <row r="820" spans="1:2">
      <c r="A820" s="14">
        <v>44385</v>
      </c>
      <c r="B820" s="13">
        <v>0.06</v>
      </c>
    </row>
    <row r="821" spans="1:2">
      <c r="A821" s="14">
        <v>44386</v>
      </c>
      <c r="B821" s="13">
        <v>0.06</v>
      </c>
    </row>
    <row r="822" spans="1:2">
      <c r="A822" s="14">
        <v>44389</v>
      </c>
      <c r="B822" s="13">
        <v>0.05</v>
      </c>
    </row>
    <row r="823" spans="1:2">
      <c r="A823" s="14">
        <v>44390</v>
      </c>
      <c r="B823" s="13">
        <v>0.05</v>
      </c>
    </row>
    <row r="824" spans="1:2">
      <c r="A824" s="14">
        <v>44391</v>
      </c>
      <c r="B824" s="13">
        <v>0.06</v>
      </c>
    </row>
    <row r="825" spans="1:2">
      <c r="A825" s="14">
        <v>44392</v>
      </c>
      <c r="B825" s="13">
        <v>0.05</v>
      </c>
    </row>
    <row r="826" spans="1:2">
      <c r="A826" s="14">
        <v>44393</v>
      </c>
      <c r="B826" s="13">
        <v>0.05</v>
      </c>
    </row>
    <row r="827" spans="1:2">
      <c r="A827" s="14">
        <v>44396</v>
      </c>
      <c r="B827" s="13">
        <v>0.05</v>
      </c>
    </row>
    <row r="828" spans="1:2">
      <c r="A828" s="14">
        <v>44397</v>
      </c>
      <c r="B828" s="13">
        <v>0.05</v>
      </c>
    </row>
    <row r="829" spans="1:2">
      <c r="A829" s="14">
        <v>44398</v>
      </c>
      <c r="B829" s="13">
        <v>0.05</v>
      </c>
    </row>
    <row r="830" spans="1:2">
      <c r="A830" s="14">
        <v>44399</v>
      </c>
      <c r="B830" s="13">
        <v>0.05</v>
      </c>
    </row>
    <row r="831" spans="1:2">
      <c r="A831" s="14">
        <v>44400</v>
      </c>
      <c r="B831" s="13">
        <v>0.05</v>
      </c>
    </row>
    <row r="832" spans="1:2">
      <c r="A832" s="14">
        <v>44403</v>
      </c>
      <c r="B832" s="13">
        <v>0.05</v>
      </c>
    </row>
    <row r="833" spans="1:2">
      <c r="A833" s="14">
        <v>44404</v>
      </c>
      <c r="B833" s="13">
        <v>0.05</v>
      </c>
    </row>
    <row r="834" spans="1:2">
      <c r="A834" s="14">
        <v>44405</v>
      </c>
      <c r="B834" s="13">
        <v>0.05</v>
      </c>
    </row>
    <row r="835" spans="1:2">
      <c r="A835" s="14">
        <v>44406</v>
      </c>
      <c r="B835" s="13">
        <v>0.06</v>
      </c>
    </row>
    <row r="836" spans="1:2">
      <c r="A836" s="14">
        <v>44407</v>
      </c>
      <c r="B836" s="13">
        <v>0.06</v>
      </c>
    </row>
    <row r="837" spans="1:2">
      <c r="A837" s="14">
        <v>44410</v>
      </c>
      <c r="B837" s="13">
        <v>0.05</v>
      </c>
    </row>
    <row r="838" spans="1:2">
      <c r="A838" s="14">
        <v>44411</v>
      </c>
      <c r="B838" s="13">
        <v>0.05</v>
      </c>
    </row>
    <row r="839" spans="1:2">
      <c r="A839" s="14">
        <v>44412</v>
      </c>
      <c r="B839" s="13">
        <v>0.05</v>
      </c>
    </row>
    <row r="840" spans="1:2">
      <c r="A840" s="14">
        <v>44413</v>
      </c>
      <c r="B840" s="13">
        <v>0.05</v>
      </c>
    </row>
    <row r="841" spans="1:2">
      <c r="A841" s="14">
        <v>44414</v>
      </c>
      <c r="B841" s="13">
        <v>0.06</v>
      </c>
    </row>
    <row r="842" spans="1:2">
      <c r="A842" s="14">
        <v>44417</v>
      </c>
      <c r="B842" s="13">
        <v>0.06</v>
      </c>
    </row>
    <row r="843" spans="1:2">
      <c r="A843" s="14">
        <v>44418</v>
      </c>
      <c r="B843" s="13">
        <v>0.05</v>
      </c>
    </row>
    <row r="844" spans="1:2">
      <c r="A844" s="14">
        <v>44419</v>
      </c>
      <c r="B844" s="13">
        <v>0.05</v>
      </c>
    </row>
    <row r="845" spans="1:2">
      <c r="A845" s="14">
        <v>44420</v>
      </c>
      <c r="B845" s="13">
        <v>0.06</v>
      </c>
    </row>
    <row r="846" spans="1:2">
      <c r="A846" s="14">
        <v>44421</v>
      </c>
      <c r="B846" s="13">
        <v>0.06</v>
      </c>
    </row>
    <row r="847" spans="1:2">
      <c r="A847" s="14">
        <v>44424</v>
      </c>
      <c r="B847" s="13">
        <v>0.06</v>
      </c>
    </row>
    <row r="848" spans="1:2">
      <c r="A848" s="14">
        <v>44425</v>
      </c>
      <c r="B848" s="13">
        <v>7.0000000000000007E-2</v>
      </c>
    </row>
    <row r="849" spans="1:2">
      <c r="A849" s="14">
        <v>44426</v>
      </c>
      <c r="B849" s="13">
        <v>7.0000000000000007E-2</v>
      </c>
    </row>
    <row r="850" spans="1:2">
      <c r="A850" s="14">
        <v>44427</v>
      </c>
      <c r="B850" s="13">
        <v>0.06</v>
      </c>
    </row>
    <row r="851" spans="1:2">
      <c r="A851" s="14">
        <v>44428</v>
      </c>
      <c r="B851" s="13">
        <v>0.05</v>
      </c>
    </row>
    <row r="852" spans="1:2">
      <c r="A852" s="14">
        <v>44431</v>
      </c>
      <c r="B852" s="13">
        <v>0.05</v>
      </c>
    </row>
    <row r="853" spans="1:2">
      <c r="A853" s="14">
        <v>44432</v>
      </c>
      <c r="B853" s="13">
        <v>0.05</v>
      </c>
    </row>
    <row r="854" spans="1:2">
      <c r="A854" s="14">
        <v>44433</v>
      </c>
      <c r="B854" s="13">
        <v>0.06</v>
      </c>
    </row>
    <row r="855" spans="1:2">
      <c r="A855" s="14">
        <v>44434</v>
      </c>
      <c r="B855" s="13">
        <v>0.05</v>
      </c>
    </row>
    <row r="856" spans="1:2">
      <c r="A856" s="14">
        <v>44435</v>
      </c>
      <c r="B856" s="13">
        <v>0.05</v>
      </c>
    </row>
    <row r="857" spans="1:2">
      <c r="A857" s="14">
        <v>44438</v>
      </c>
      <c r="B857" s="13">
        <v>0.05</v>
      </c>
    </row>
    <row r="858" spans="1:2">
      <c r="A858" s="14">
        <v>44439</v>
      </c>
      <c r="B858" s="13">
        <v>0.04</v>
      </c>
    </row>
    <row r="859" spans="1:2">
      <c r="A859" s="14">
        <v>44440</v>
      </c>
      <c r="B859" s="13">
        <v>0.05</v>
      </c>
    </row>
    <row r="860" spans="1:2">
      <c r="A860" s="14">
        <v>44441</v>
      </c>
      <c r="B860" s="13">
        <v>0.05</v>
      </c>
    </row>
    <row r="861" spans="1:2">
      <c r="A861" s="14">
        <v>44442</v>
      </c>
      <c r="B861" s="13">
        <v>0.05</v>
      </c>
    </row>
    <row r="862" spans="1:2">
      <c r="A862" s="14">
        <v>44446</v>
      </c>
      <c r="B862" s="13">
        <v>0.05</v>
      </c>
    </row>
    <row r="863" spans="1:2">
      <c r="A863" s="14">
        <v>44447</v>
      </c>
      <c r="B863" s="13">
        <v>0.05</v>
      </c>
    </row>
    <row r="864" spans="1:2">
      <c r="A864" s="14">
        <v>44448</v>
      </c>
      <c r="B864" s="13">
        <v>0.04</v>
      </c>
    </row>
    <row r="865" spans="1:2">
      <c r="A865" s="14">
        <v>44449</v>
      </c>
      <c r="B865" s="13">
        <v>0.05</v>
      </c>
    </row>
    <row r="866" spans="1:2">
      <c r="A866" s="14">
        <v>44452</v>
      </c>
      <c r="B866" s="13">
        <v>0.06</v>
      </c>
    </row>
    <row r="867" spans="1:2">
      <c r="A867" s="14">
        <v>44453</v>
      </c>
      <c r="B867" s="13">
        <v>0.04</v>
      </c>
    </row>
    <row r="868" spans="1:2">
      <c r="A868" s="14">
        <v>44454</v>
      </c>
      <c r="B868" s="13">
        <v>0.04</v>
      </c>
    </row>
    <row r="869" spans="1:2">
      <c r="A869" s="14">
        <v>44455</v>
      </c>
      <c r="B869" s="13">
        <v>0.04</v>
      </c>
    </row>
    <row r="870" spans="1:2">
      <c r="A870" s="14">
        <v>44456</v>
      </c>
      <c r="B870" s="13">
        <v>0.04</v>
      </c>
    </row>
    <row r="871" spans="1:2">
      <c r="A871" s="14">
        <v>44459</v>
      </c>
      <c r="B871" s="13">
        <v>0.04</v>
      </c>
    </row>
    <row r="872" spans="1:2">
      <c r="A872" s="14">
        <v>44460</v>
      </c>
      <c r="B872" s="13">
        <v>0.03</v>
      </c>
    </row>
    <row r="873" spans="1:2">
      <c r="A873" s="14">
        <v>44461</v>
      </c>
      <c r="B873" s="13">
        <v>0.03</v>
      </c>
    </row>
    <row r="874" spans="1:2">
      <c r="A874" s="14">
        <v>44462</v>
      </c>
      <c r="B874" s="13">
        <v>0.03</v>
      </c>
    </row>
    <row r="875" spans="1:2">
      <c r="A875" s="14">
        <v>44463</v>
      </c>
      <c r="B875" s="13">
        <v>0.03</v>
      </c>
    </row>
    <row r="876" spans="1:2">
      <c r="A876" s="14">
        <v>44466</v>
      </c>
      <c r="B876" s="13">
        <v>0.04</v>
      </c>
    </row>
    <row r="877" spans="1:2">
      <c r="A877" s="14">
        <v>44467</v>
      </c>
      <c r="B877" s="13">
        <v>0.04</v>
      </c>
    </row>
    <row r="878" spans="1:2">
      <c r="A878" s="14">
        <v>44468</v>
      </c>
      <c r="B878" s="13">
        <v>0.04</v>
      </c>
    </row>
    <row r="879" spans="1:2">
      <c r="A879" s="14">
        <v>44469</v>
      </c>
      <c r="B879" s="13">
        <v>0.04</v>
      </c>
    </row>
    <row r="880" spans="1:2">
      <c r="A880" s="14">
        <v>44470</v>
      </c>
      <c r="B880" s="13">
        <v>0.04</v>
      </c>
    </row>
    <row r="881" spans="1:2">
      <c r="A881" s="14">
        <v>44473</v>
      </c>
      <c r="B881" s="13">
        <v>0.04</v>
      </c>
    </row>
    <row r="882" spans="1:2">
      <c r="A882" s="14">
        <v>44474</v>
      </c>
      <c r="B882" s="13">
        <v>0.04</v>
      </c>
    </row>
    <row r="883" spans="1:2">
      <c r="A883" s="14">
        <v>44475</v>
      </c>
      <c r="B883" s="13">
        <v>0.04</v>
      </c>
    </row>
    <row r="884" spans="1:2">
      <c r="A884" s="14">
        <v>44476</v>
      </c>
      <c r="B884" s="13">
        <v>0.05</v>
      </c>
    </row>
    <row r="885" spans="1:2">
      <c r="A885" s="14">
        <v>44477</v>
      </c>
      <c r="B885" s="13">
        <v>0.05</v>
      </c>
    </row>
    <row r="886" spans="1:2">
      <c r="A886" s="14">
        <v>44481</v>
      </c>
      <c r="B886" s="13">
        <v>0.06</v>
      </c>
    </row>
    <row r="887" spans="1:2">
      <c r="A887" s="14">
        <v>44482</v>
      </c>
      <c r="B887" s="13">
        <v>0.05</v>
      </c>
    </row>
    <row r="888" spans="1:2">
      <c r="A888" s="14">
        <v>44483</v>
      </c>
      <c r="B888" s="13">
        <v>0.05</v>
      </c>
    </row>
    <row r="889" spans="1:2">
      <c r="A889" s="14">
        <v>44484</v>
      </c>
      <c r="B889" s="13">
        <v>0.05</v>
      </c>
    </row>
    <row r="890" spans="1:2">
      <c r="A890" s="14">
        <v>44487</v>
      </c>
      <c r="B890" s="13">
        <v>0.06</v>
      </c>
    </row>
    <row r="891" spans="1:2">
      <c r="A891" s="14">
        <v>44488</v>
      </c>
      <c r="B891" s="13">
        <v>0.05</v>
      </c>
    </row>
    <row r="892" spans="1:2">
      <c r="A892" s="14">
        <v>44489</v>
      </c>
      <c r="B892" s="13">
        <v>0.05</v>
      </c>
    </row>
    <row r="893" spans="1:2">
      <c r="A893" s="14">
        <v>44490</v>
      </c>
      <c r="B893" s="13">
        <v>0.06</v>
      </c>
    </row>
    <row r="894" spans="1:2">
      <c r="A894" s="14">
        <v>44491</v>
      </c>
      <c r="B894" s="13">
        <v>0.06</v>
      </c>
    </row>
    <row r="895" spans="1:2">
      <c r="A895" s="14">
        <v>44494</v>
      </c>
      <c r="B895" s="13">
        <v>0.06</v>
      </c>
    </row>
    <row r="896" spans="1:2">
      <c r="A896" s="14">
        <v>44495</v>
      </c>
      <c r="B896" s="13">
        <v>0.06</v>
      </c>
    </row>
    <row r="897" spans="1:2">
      <c r="A897" s="14">
        <v>44496</v>
      </c>
      <c r="B897" s="13">
        <v>0.06</v>
      </c>
    </row>
    <row r="898" spans="1:2">
      <c r="A898" s="14">
        <v>44497</v>
      </c>
      <c r="B898" s="13">
        <v>0.06</v>
      </c>
    </row>
    <row r="899" spans="1:2">
      <c r="A899" s="14">
        <v>44498</v>
      </c>
      <c r="B899" s="13">
        <v>0.05</v>
      </c>
    </row>
    <row r="900" spans="1:2">
      <c r="A900" s="14">
        <v>44501</v>
      </c>
      <c r="B900" s="13">
        <v>0.05</v>
      </c>
    </row>
    <row r="901" spans="1:2">
      <c r="A901" s="14">
        <v>44502</v>
      </c>
      <c r="B901" s="13">
        <v>0.05</v>
      </c>
    </row>
    <row r="902" spans="1:2">
      <c r="A902" s="14">
        <v>44503</v>
      </c>
      <c r="B902" s="13">
        <v>0.05</v>
      </c>
    </row>
    <row r="903" spans="1:2">
      <c r="A903" s="14">
        <v>44504</v>
      </c>
      <c r="B903" s="13">
        <v>0.04</v>
      </c>
    </row>
    <row r="904" spans="1:2">
      <c r="A904" s="14">
        <v>44505</v>
      </c>
      <c r="B904" s="13">
        <v>0.05</v>
      </c>
    </row>
    <row r="905" spans="1:2">
      <c r="A905" s="14">
        <v>44508</v>
      </c>
      <c r="B905" s="13">
        <v>0.06</v>
      </c>
    </row>
    <row r="906" spans="1:2">
      <c r="A906" s="14">
        <v>44509</v>
      </c>
      <c r="B906" s="13">
        <v>0.04</v>
      </c>
    </row>
    <row r="907" spans="1:2">
      <c r="A907" s="14">
        <v>44510</v>
      </c>
      <c r="B907" s="13">
        <v>0.05</v>
      </c>
    </row>
    <row r="908" spans="1:2">
      <c r="A908" s="14">
        <v>44512</v>
      </c>
      <c r="B908" s="13">
        <v>0.05</v>
      </c>
    </row>
    <row r="909" spans="1:2">
      <c r="A909" s="14">
        <v>44515</v>
      </c>
      <c r="B909" s="13">
        <v>0.05</v>
      </c>
    </row>
    <row r="910" spans="1:2">
      <c r="A910" s="14">
        <v>44516</v>
      </c>
      <c r="B910" s="13">
        <v>0.05</v>
      </c>
    </row>
    <row r="911" spans="1:2">
      <c r="A911" s="14">
        <v>44517</v>
      </c>
      <c r="B911" s="13">
        <v>0.05</v>
      </c>
    </row>
    <row r="912" spans="1:2">
      <c r="A912" s="14">
        <v>44518</v>
      </c>
      <c r="B912" s="13">
        <v>0.05</v>
      </c>
    </row>
    <row r="913" spans="1:2">
      <c r="A913" s="14">
        <v>44519</v>
      </c>
      <c r="B913" s="13">
        <v>0.05</v>
      </c>
    </row>
    <row r="914" spans="1:2">
      <c r="A914" s="14">
        <v>44522</v>
      </c>
      <c r="B914" s="13">
        <v>0.05</v>
      </c>
    </row>
    <row r="915" spans="1:2">
      <c r="A915" s="14">
        <v>44523</v>
      </c>
      <c r="B915" s="13">
        <v>0.06</v>
      </c>
    </row>
    <row r="916" spans="1:2">
      <c r="A916" s="14">
        <v>44524</v>
      </c>
      <c r="B916" s="13">
        <v>0.06</v>
      </c>
    </row>
    <row r="917" spans="1:2">
      <c r="A917" s="14">
        <v>44526</v>
      </c>
      <c r="B917" s="13">
        <v>0.06</v>
      </c>
    </row>
    <row r="918" spans="1:2">
      <c r="A918" s="14">
        <v>44529</v>
      </c>
      <c r="B918" s="13">
        <v>0.06</v>
      </c>
    </row>
    <row r="919" spans="1:2">
      <c r="A919" s="14">
        <v>44530</v>
      </c>
      <c r="B919" s="13">
        <v>0.05</v>
      </c>
    </row>
    <row r="920" spans="1:2">
      <c r="A920" s="14">
        <v>44531</v>
      </c>
      <c r="B920" s="13">
        <v>0.06</v>
      </c>
    </row>
    <row r="921" spans="1:2">
      <c r="A921" s="14">
        <v>44532</v>
      </c>
      <c r="B921" s="13">
        <v>0.05</v>
      </c>
    </row>
    <row r="922" spans="1:2">
      <c r="A922" s="14">
        <v>44533</v>
      </c>
      <c r="B922" s="13">
        <v>0.06</v>
      </c>
    </row>
    <row r="923" spans="1:2">
      <c r="A923" s="14">
        <v>44536</v>
      </c>
      <c r="B923" s="13">
        <v>0.06</v>
      </c>
    </row>
    <row r="924" spans="1:2">
      <c r="A924" s="14">
        <v>44537</v>
      </c>
      <c r="B924" s="13">
        <v>0.06</v>
      </c>
    </row>
    <row r="925" spans="1:2">
      <c r="A925" s="14">
        <v>44538</v>
      </c>
      <c r="B925" s="13">
        <v>7.0000000000000007E-2</v>
      </c>
    </row>
    <row r="926" spans="1:2">
      <c r="A926" s="14">
        <v>44539</v>
      </c>
      <c r="B926" s="13">
        <v>0.06</v>
      </c>
    </row>
    <row r="927" spans="1:2">
      <c r="A927" s="14">
        <v>44540</v>
      </c>
      <c r="B927" s="13">
        <v>0.06</v>
      </c>
    </row>
    <row r="928" spans="1:2">
      <c r="A928" s="14">
        <v>44543</v>
      </c>
      <c r="B928" s="13">
        <v>0.05</v>
      </c>
    </row>
    <row r="929" spans="1:2">
      <c r="A929" s="14">
        <v>44544</v>
      </c>
      <c r="B929" s="13">
        <v>0.05</v>
      </c>
    </row>
    <row r="930" spans="1:2">
      <c r="A930" s="14">
        <v>44545</v>
      </c>
      <c r="B930" s="13">
        <v>0.06</v>
      </c>
    </row>
    <row r="931" spans="1:2">
      <c r="A931" s="14">
        <v>44546</v>
      </c>
      <c r="B931" s="13">
        <v>0.05</v>
      </c>
    </row>
    <row r="932" spans="1:2">
      <c r="A932" s="14">
        <v>44547</v>
      </c>
      <c r="B932" s="13">
        <v>0.05</v>
      </c>
    </row>
    <row r="933" spans="1:2">
      <c r="A933" s="14">
        <v>44550</v>
      </c>
      <c r="B933" s="13">
        <v>7.0000000000000007E-2</v>
      </c>
    </row>
    <row r="934" spans="1:2">
      <c r="A934" s="14">
        <v>44551</v>
      </c>
      <c r="B934" s="13">
        <v>7.0000000000000007E-2</v>
      </c>
    </row>
    <row r="935" spans="1:2">
      <c r="A935" s="14">
        <v>44552</v>
      </c>
      <c r="B935" s="13">
        <v>0.08</v>
      </c>
    </row>
    <row r="936" spans="1:2">
      <c r="A936" s="14">
        <v>44553</v>
      </c>
      <c r="B936" s="13">
        <v>0.08</v>
      </c>
    </row>
    <row r="937" spans="1:2">
      <c r="A937" s="14">
        <v>44557</v>
      </c>
      <c r="B937" s="13">
        <v>0.06</v>
      </c>
    </row>
    <row r="938" spans="1:2">
      <c r="A938" s="14">
        <v>44558</v>
      </c>
      <c r="B938" s="13">
        <v>0.06</v>
      </c>
    </row>
    <row r="939" spans="1:2">
      <c r="A939" s="14">
        <v>44559</v>
      </c>
      <c r="B939" s="13">
        <v>0.05</v>
      </c>
    </row>
    <row r="940" spans="1:2">
      <c r="A940" s="14">
        <v>44560</v>
      </c>
      <c r="B940" s="13">
        <v>0.05</v>
      </c>
    </row>
    <row r="941" spans="1:2">
      <c r="A941" s="14">
        <v>44561</v>
      </c>
      <c r="B941" s="13">
        <v>0.06</v>
      </c>
    </row>
    <row r="942" spans="1:2">
      <c r="A942" s="14">
        <v>44564</v>
      </c>
      <c r="B942" s="13">
        <v>0.09</v>
      </c>
    </row>
    <row r="943" spans="1:2">
      <c r="A943" s="14">
        <v>44565</v>
      </c>
      <c r="B943" s="13">
        <v>0.08</v>
      </c>
    </row>
    <row r="944" spans="1:2">
      <c r="A944" s="14">
        <v>44566</v>
      </c>
      <c r="B944" s="13">
        <v>0.09</v>
      </c>
    </row>
    <row r="945" spans="1:2">
      <c r="A945" s="14">
        <v>44567</v>
      </c>
      <c r="B945" s="13">
        <v>0.1</v>
      </c>
    </row>
    <row r="946" spans="1:2">
      <c r="A946" s="14">
        <v>44568</v>
      </c>
      <c r="B946" s="13">
        <v>0.1</v>
      </c>
    </row>
    <row r="947" spans="1:2">
      <c r="A947" s="14">
        <v>44571</v>
      </c>
      <c r="B947" s="13">
        <v>0.13</v>
      </c>
    </row>
    <row r="948" spans="1:2">
      <c r="A948" s="14">
        <v>44572</v>
      </c>
      <c r="B948" s="13">
        <v>0.12</v>
      </c>
    </row>
    <row r="949" spans="1:2">
      <c r="A949" s="14">
        <v>44573</v>
      </c>
      <c r="B949" s="13">
        <v>0.12</v>
      </c>
    </row>
    <row r="950" spans="1:2">
      <c r="A950" s="14">
        <v>44574</v>
      </c>
      <c r="B950" s="13">
        <v>0.12</v>
      </c>
    </row>
    <row r="951" spans="1:2">
      <c r="A951" s="14">
        <v>44575</v>
      </c>
      <c r="B951" s="13">
        <v>0.13</v>
      </c>
    </row>
    <row r="952" spans="1:2">
      <c r="A952" s="14">
        <v>44579</v>
      </c>
      <c r="B952" s="13">
        <v>0.17</v>
      </c>
    </row>
    <row r="953" spans="1:2">
      <c r="A953" s="14">
        <v>44580</v>
      </c>
      <c r="B953" s="13">
        <v>0.17</v>
      </c>
    </row>
    <row r="954" spans="1:2">
      <c r="A954" s="14">
        <v>44581</v>
      </c>
      <c r="B954" s="13">
        <v>0.18</v>
      </c>
    </row>
    <row r="955" spans="1:2">
      <c r="A955" s="14">
        <v>44582</v>
      </c>
      <c r="B955" s="13">
        <v>0.17</v>
      </c>
    </row>
    <row r="956" spans="1:2">
      <c r="A956" s="14">
        <v>44585</v>
      </c>
      <c r="B956" s="13">
        <v>0.2</v>
      </c>
    </row>
    <row r="957" spans="1:2">
      <c r="A957" s="14">
        <v>44586</v>
      </c>
      <c r="B957" s="13">
        <v>0.2</v>
      </c>
    </row>
    <row r="958" spans="1:2">
      <c r="A958" s="14">
        <v>44587</v>
      </c>
      <c r="B958" s="13">
        <v>0.19</v>
      </c>
    </row>
    <row r="959" spans="1:2">
      <c r="A959" s="14">
        <v>44588</v>
      </c>
      <c r="B959" s="13">
        <v>0.2</v>
      </c>
    </row>
    <row r="960" spans="1:2">
      <c r="A960" s="14">
        <v>44589</v>
      </c>
      <c r="B960" s="13">
        <v>0.19</v>
      </c>
    </row>
    <row r="961" spans="1:2">
      <c r="A961" s="14">
        <v>44592</v>
      </c>
      <c r="B961" s="13">
        <v>0.24</v>
      </c>
    </row>
    <row r="962" spans="1:2">
      <c r="A962" s="14">
        <v>44593</v>
      </c>
      <c r="B962" s="13">
        <v>0.2</v>
      </c>
    </row>
    <row r="963" spans="1:2">
      <c r="A963" s="14">
        <v>44594</v>
      </c>
      <c r="B963" s="13">
        <v>0.2</v>
      </c>
    </row>
    <row r="964" spans="1:2">
      <c r="A964" s="14">
        <v>44595</v>
      </c>
      <c r="B964" s="13">
        <v>0.21</v>
      </c>
    </row>
    <row r="965" spans="1:2">
      <c r="A965" s="14">
        <v>44596</v>
      </c>
      <c r="B965" s="13">
        <v>0.23</v>
      </c>
    </row>
    <row r="966" spans="1:2">
      <c r="A966" s="14">
        <v>44599</v>
      </c>
      <c r="B966" s="13">
        <v>0.28000000000000003</v>
      </c>
    </row>
    <row r="967" spans="1:2">
      <c r="A967" s="14">
        <v>44600</v>
      </c>
      <c r="B967" s="13">
        <v>0.27</v>
      </c>
    </row>
    <row r="968" spans="1:2">
      <c r="A968" s="14">
        <v>44601</v>
      </c>
      <c r="B968" s="13">
        <v>0.27</v>
      </c>
    </row>
    <row r="969" spans="1:2">
      <c r="A969" s="14">
        <v>44602</v>
      </c>
      <c r="B969" s="13">
        <v>0.42</v>
      </c>
    </row>
    <row r="970" spans="1:2">
      <c r="A970" s="14">
        <v>44603</v>
      </c>
      <c r="B970" s="13">
        <v>0.38</v>
      </c>
    </row>
    <row r="971" spans="1:2">
      <c r="A971" s="14">
        <v>44606</v>
      </c>
      <c r="B971" s="13">
        <v>0.46</v>
      </c>
    </row>
    <row r="972" spans="1:2">
      <c r="A972" s="14">
        <v>44607</v>
      </c>
      <c r="B972" s="13">
        <v>0.42</v>
      </c>
    </row>
    <row r="973" spans="1:2">
      <c r="A973" s="14">
        <v>44608</v>
      </c>
      <c r="B973" s="13">
        <v>0.4</v>
      </c>
    </row>
    <row r="974" spans="1:2">
      <c r="A974" s="14">
        <v>44609</v>
      </c>
      <c r="B974" s="13">
        <v>0.38</v>
      </c>
    </row>
    <row r="975" spans="1:2">
      <c r="A975" s="14">
        <v>44610</v>
      </c>
      <c r="B975" s="13">
        <v>0.36</v>
      </c>
    </row>
    <row r="976" spans="1:2">
      <c r="A976" s="14">
        <v>44614</v>
      </c>
      <c r="B976" s="13">
        <v>0.4</v>
      </c>
    </row>
    <row r="977" spans="1:2">
      <c r="A977" s="14">
        <v>44615</v>
      </c>
      <c r="B977" s="13">
        <v>0.37</v>
      </c>
    </row>
    <row r="978" spans="1:2">
      <c r="A978" s="14">
        <v>44616</v>
      </c>
      <c r="B978" s="13">
        <v>0.33</v>
      </c>
    </row>
    <row r="979" spans="1:2">
      <c r="A979" s="14">
        <v>44617</v>
      </c>
      <c r="B979" s="13">
        <v>0.33</v>
      </c>
    </row>
    <row r="980" spans="1:2">
      <c r="A980" s="14">
        <v>44620</v>
      </c>
      <c r="B980" s="13">
        <v>0.38</v>
      </c>
    </row>
    <row r="981" spans="1:2">
      <c r="A981" s="14">
        <v>44621</v>
      </c>
      <c r="B981" s="13">
        <v>0.32</v>
      </c>
    </row>
    <row r="982" spans="1:2">
      <c r="A982" s="14">
        <v>44622</v>
      </c>
      <c r="B982" s="13">
        <v>0.33</v>
      </c>
    </row>
    <row r="983" spans="1:2">
      <c r="A983" s="14">
        <v>44623</v>
      </c>
      <c r="B983" s="13">
        <v>0.38</v>
      </c>
    </row>
    <row r="984" spans="1:2">
      <c r="A984" s="14">
        <v>44624</v>
      </c>
      <c r="B984" s="13">
        <v>0.33</v>
      </c>
    </row>
    <row r="985" spans="1:2">
      <c r="A985" s="14">
        <v>44627</v>
      </c>
      <c r="B985" s="13">
        <v>0.39</v>
      </c>
    </row>
    <row r="986" spans="1:2">
      <c r="A986" s="14">
        <v>44628</v>
      </c>
      <c r="B986" s="13">
        <v>0.37</v>
      </c>
    </row>
    <row r="987" spans="1:2">
      <c r="A987" s="14">
        <v>44629</v>
      </c>
      <c r="B987" s="13">
        <v>0.39</v>
      </c>
    </row>
    <row r="988" spans="1:2">
      <c r="A988" s="14">
        <v>44630</v>
      </c>
      <c r="B988" s="13">
        <v>0.39</v>
      </c>
    </row>
    <row r="989" spans="1:2">
      <c r="A989" s="14">
        <v>44631</v>
      </c>
      <c r="B989" s="13">
        <v>0.4</v>
      </c>
    </row>
    <row r="990" spans="1:2">
      <c r="A990" s="14">
        <v>44634</v>
      </c>
      <c r="B990" s="13">
        <v>0.46</v>
      </c>
    </row>
    <row r="991" spans="1:2">
      <c r="A991" s="14">
        <v>44635</v>
      </c>
      <c r="B991" s="13">
        <v>0.47</v>
      </c>
    </row>
    <row r="992" spans="1:2">
      <c r="A992" s="14">
        <v>44636</v>
      </c>
      <c r="B992" s="13">
        <v>0.44</v>
      </c>
    </row>
    <row r="993" spans="1:2">
      <c r="A993" s="14">
        <v>44637</v>
      </c>
      <c r="B993" s="13">
        <v>0.41</v>
      </c>
    </row>
    <row r="994" spans="1:2">
      <c r="A994" s="14">
        <v>44638</v>
      </c>
      <c r="B994" s="13">
        <v>0.42</v>
      </c>
    </row>
    <row r="995" spans="1:2">
      <c r="A995" s="14">
        <v>44641</v>
      </c>
      <c r="B995" s="13">
        <v>0.56000000000000005</v>
      </c>
    </row>
    <row r="996" spans="1:2">
      <c r="A996" s="14">
        <v>44642</v>
      </c>
      <c r="B996" s="13">
        <v>0.52</v>
      </c>
    </row>
    <row r="997" spans="1:2">
      <c r="A997" s="14">
        <v>44643</v>
      </c>
      <c r="B997" s="13">
        <v>0.51</v>
      </c>
    </row>
    <row r="998" spans="1:2">
      <c r="A998" s="14">
        <v>44644</v>
      </c>
      <c r="B998" s="13">
        <v>0.51</v>
      </c>
    </row>
    <row r="999" spans="1:2">
      <c r="A999" s="14">
        <v>44645</v>
      </c>
      <c r="B999" s="13">
        <v>0.54</v>
      </c>
    </row>
    <row r="1000" spans="1:2">
      <c r="A1000" s="14">
        <v>44648</v>
      </c>
      <c r="B1000" s="13">
        <v>0.61</v>
      </c>
    </row>
    <row r="1001" spans="1:2">
      <c r="A1001" s="14">
        <v>44649</v>
      </c>
      <c r="B1001" s="13">
        <v>0.56999999999999995</v>
      </c>
    </row>
    <row r="1002" spans="1:2">
      <c r="A1002" s="14">
        <v>44650</v>
      </c>
      <c r="B1002" s="13">
        <v>0.56000000000000005</v>
      </c>
    </row>
    <row r="1003" spans="1:2">
      <c r="A1003" s="14">
        <v>44651</v>
      </c>
      <c r="B1003" s="13">
        <v>0.52</v>
      </c>
    </row>
    <row r="1004" spans="1:2">
      <c r="A1004" s="14">
        <v>44652</v>
      </c>
      <c r="B1004" s="31">
        <v>0.53</v>
      </c>
    </row>
    <row r="1005" spans="1:2">
      <c r="A1005" s="14">
        <v>44655</v>
      </c>
      <c r="B1005" s="29">
        <v>0.68</v>
      </c>
    </row>
    <row r="1006" spans="1:2">
      <c r="A1006" s="14">
        <v>44656</v>
      </c>
      <c r="B1006" s="29">
        <v>0.66</v>
      </c>
    </row>
    <row r="1007" spans="1:2">
      <c r="A1007" s="14">
        <v>44657</v>
      </c>
      <c r="B1007" s="29">
        <v>0.68</v>
      </c>
    </row>
    <row r="1008" spans="1:2">
      <c r="A1008" s="14">
        <v>44658</v>
      </c>
      <c r="B1008" s="29">
        <v>0.69</v>
      </c>
    </row>
    <row r="1009" spans="1:2">
      <c r="A1009" s="14">
        <v>44659</v>
      </c>
      <c r="B1009" s="29">
        <v>0.7</v>
      </c>
    </row>
    <row r="1010" spans="1:2">
      <c r="A1010" s="14">
        <v>44662</v>
      </c>
      <c r="B1010" s="29">
        <v>0.79</v>
      </c>
    </row>
    <row r="1011" spans="1:2">
      <c r="A1011" s="14">
        <v>44663</v>
      </c>
      <c r="B1011" s="29">
        <v>0.75</v>
      </c>
    </row>
    <row r="1012" spans="1:2">
      <c r="A1012" s="14">
        <v>44664</v>
      </c>
      <c r="B1012" s="29">
        <v>0.76</v>
      </c>
    </row>
    <row r="1013" spans="1:2">
      <c r="A1013" s="14">
        <v>44665</v>
      </c>
      <c r="B1013" s="29">
        <v>0.79</v>
      </c>
    </row>
    <row r="1014" spans="1:2">
      <c r="A1014" s="14">
        <v>44669</v>
      </c>
      <c r="B1014" s="29">
        <v>0.83</v>
      </c>
    </row>
    <row r="1015" spans="1:2">
      <c r="A1015" s="14">
        <v>44670</v>
      </c>
      <c r="B1015" s="29">
        <v>0.83</v>
      </c>
    </row>
    <row r="1016" spans="1:2">
      <c r="A1016" s="14">
        <v>44671</v>
      </c>
      <c r="B1016" s="29">
        <v>0.83</v>
      </c>
    </row>
    <row r="1017" spans="1:2">
      <c r="A1017" s="14">
        <v>44672</v>
      </c>
      <c r="B1017" s="29">
        <v>0.83</v>
      </c>
    </row>
    <row r="1018" spans="1:2">
      <c r="A1018" s="14">
        <v>44673</v>
      </c>
      <c r="B1018" s="29">
        <v>0.83</v>
      </c>
    </row>
    <row r="1019" spans="1:2">
      <c r="A1019" s="14">
        <v>44676</v>
      </c>
      <c r="B1019" s="29">
        <v>0.95</v>
      </c>
    </row>
    <row r="1020" spans="1:2">
      <c r="A1020" s="14">
        <v>44677</v>
      </c>
      <c r="B1020" s="29">
        <v>0.85</v>
      </c>
    </row>
    <row r="1021" spans="1:2">
      <c r="A1021" s="14">
        <v>44678</v>
      </c>
      <c r="B1021" s="29">
        <v>0.83</v>
      </c>
    </row>
    <row r="1022" spans="1:2">
      <c r="A1022" s="14">
        <v>44679</v>
      </c>
      <c r="B1022" s="29">
        <v>0.82</v>
      </c>
    </row>
    <row r="1023" spans="1:2">
      <c r="A1023" s="14">
        <v>44680</v>
      </c>
      <c r="B1023" s="29">
        <v>0.84</v>
      </c>
    </row>
    <row r="1024" spans="1:2">
      <c r="A1024" s="14">
        <v>44683</v>
      </c>
      <c r="B1024" s="29">
        <v>0.91</v>
      </c>
    </row>
    <row r="1025" spans="1:2">
      <c r="A1025" s="14">
        <v>44684</v>
      </c>
      <c r="B1025" s="29">
        <v>0.91</v>
      </c>
    </row>
    <row r="1026" spans="1:2">
      <c r="A1026" s="14">
        <v>44685</v>
      </c>
      <c r="B1026" s="29">
        <v>0.89</v>
      </c>
    </row>
    <row r="1027" spans="1:2">
      <c r="A1027" s="14">
        <v>44686</v>
      </c>
      <c r="B1027" s="29">
        <v>0.85</v>
      </c>
    </row>
    <row r="1028" spans="1:2">
      <c r="A1028" s="14">
        <v>44687</v>
      </c>
      <c r="B1028" s="29">
        <v>0.85</v>
      </c>
    </row>
    <row r="1029" spans="1:2">
      <c r="A1029" s="14">
        <v>44690</v>
      </c>
      <c r="B1029" s="29">
        <v>0.93</v>
      </c>
    </row>
    <row r="1030" spans="1:2">
      <c r="A1030" s="14">
        <v>44691</v>
      </c>
      <c r="B1030" s="29">
        <v>0.9</v>
      </c>
    </row>
    <row r="1031" spans="1:2">
      <c r="A1031" s="14">
        <v>44692</v>
      </c>
      <c r="B1031" s="29">
        <v>0.91</v>
      </c>
    </row>
    <row r="1032" spans="1:2">
      <c r="A1032" s="14">
        <v>44693</v>
      </c>
      <c r="B1032" s="29">
        <v>0.97</v>
      </c>
    </row>
    <row r="1033" spans="1:2">
      <c r="A1033" s="14">
        <v>44694</v>
      </c>
      <c r="B1033" s="29">
        <v>1.03</v>
      </c>
    </row>
    <row r="1034" spans="1:2">
      <c r="A1034" s="14">
        <v>44697</v>
      </c>
      <c r="B1034" s="29">
        <v>1.0900000000000001</v>
      </c>
    </row>
    <row r="1035" spans="1:2">
      <c r="A1035" s="14">
        <v>44698</v>
      </c>
      <c r="B1035" s="29">
        <v>1.08</v>
      </c>
    </row>
    <row r="1036" spans="1:2">
      <c r="A1036" s="14">
        <v>44699</v>
      </c>
      <c r="B1036" s="29">
        <v>1.04</v>
      </c>
    </row>
    <row r="1037" spans="1:2">
      <c r="A1037" s="14">
        <v>44700</v>
      </c>
      <c r="B1037" s="29">
        <v>1.06</v>
      </c>
    </row>
    <row r="1038" spans="1:2">
      <c r="A1038" s="14">
        <v>44701</v>
      </c>
      <c r="B1038" s="29">
        <v>1.03</v>
      </c>
    </row>
    <row r="1039" spans="1:2">
      <c r="A1039" s="14">
        <v>44704</v>
      </c>
      <c r="B1039" s="29">
        <v>1.0900000000000001</v>
      </c>
    </row>
    <row r="1040" spans="1:2">
      <c r="A1040" s="14">
        <v>44705</v>
      </c>
      <c r="B1040" s="29">
        <v>1.07</v>
      </c>
    </row>
    <row r="1041" spans="1:2">
      <c r="A1041" s="14">
        <v>44706</v>
      </c>
      <c r="B1041" s="29">
        <v>1.07</v>
      </c>
    </row>
    <row r="1042" spans="1:2">
      <c r="A1042" s="14">
        <v>44707</v>
      </c>
      <c r="B1042" s="29">
        <v>1.08</v>
      </c>
    </row>
    <row r="1043" spans="1:2">
      <c r="A1043" s="14">
        <v>44708</v>
      </c>
      <c r="B1043" s="29">
        <v>1.08</v>
      </c>
    </row>
    <row r="1044" spans="1:2">
      <c r="A1044" s="14">
        <v>44712</v>
      </c>
      <c r="B1044" s="29">
        <v>1.1499999999999999</v>
      </c>
    </row>
    <row r="1045" spans="1:2">
      <c r="A1045" s="14">
        <v>44713</v>
      </c>
      <c r="B1045" s="29">
        <v>1.1399999999999999</v>
      </c>
    </row>
    <row r="1046" spans="1:2">
      <c r="A1046" s="14">
        <v>44714</v>
      </c>
      <c r="B1046" s="29">
        <v>1.1499999999999999</v>
      </c>
    </row>
    <row r="1047" spans="1:2">
      <c r="A1047" s="14">
        <v>44715</v>
      </c>
      <c r="B1047" s="29">
        <v>1.19</v>
      </c>
    </row>
    <row r="1048" spans="1:2">
      <c r="A1048" s="14">
        <v>44718</v>
      </c>
      <c r="B1048" s="29">
        <v>1.25</v>
      </c>
    </row>
    <row r="1049" spans="1:2">
      <c r="A1049" s="14">
        <v>44719</v>
      </c>
      <c r="B1049" s="29">
        <v>1.26</v>
      </c>
    </row>
    <row r="1050" spans="1:2">
      <c r="A1050" s="14">
        <v>44720</v>
      </c>
      <c r="B1050" s="29">
        <v>1.27</v>
      </c>
    </row>
    <row r="1051" spans="1:2">
      <c r="A1051" s="14">
        <v>44721</v>
      </c>
      <c r="B1051" s="29">
        <v>1.28</v>
      </c>
    </row>
    <row r="1052" spans="1:2">
      <c r="A1052" s="14">
        <v>44722</v>
      </c>
      <c r="B1052" s="29">
        <v>1.36</v>
      </c>
    </row>
    <row r="1053" spans="1:2">
      <c r="A1053" s="14">
        <v>44725</v>
      </c>
      <c r="B1053" s="29">
        <v>1.72</v>
      </c>
    </row>
    <row r="1054" spans="1:2">
      <c r="A1054" s="14">
        <v>44726</v>
      </c>
      <c r="B1054" s="29">
        <v>1.81</v>
      </c>
    </row>
    <row r="1055" spans="1:2">
      <c r="A1055" s="14">
        <v>44727</v>
      </c>
      <c r="B1055" s="29">
        <v>1.72</v>
      </c>
    </row>
    <row r="1056" spans="1:2">
      <c r="A1056" s="14">
        <v>44728</v>
      </c>
      <c r="B1056" s="29">
        <v>1.57</v>
      </c>
    </row>
    <row r="1057" spans="1:2">
      <c r="A1057" s="14">
        <v>44729</v>
      </c>
      <c r="B1057" s="29">
        <v>1.61</v>
      </c>
    </row>
    <row r="1058" spans="1:2">
      <c r="A1058" s="14">
        <v>44733</v>
      </c>
      <c r="B1058" s="29">
        <v>1.69</v>
      </c>
    </row>
    <row r="1059" spans="1:2">
      <c r="A1059" s="14">
        <v>44734</v>
      </c>
      <c r="B1059" s="29">
        <v>1.6</v>
      </c>
    </row>
    <row r="1060" spans="1:2">
      <c r="A1060" s="14">
        <v>44735</v>
      </c>
      <c r="B1060" s="29">
        <v>1.62</v>
      </c>
    </row>
    <row r="1061" spans="1:2">
      <c r="A1061" s="14">
        <v>44736</v>
      </c>
      <c r="B1061" s="29">
        <v>1.69</v>
      </c>
    </row>
    <row r="1062" spans="1:2">
      <c r="A1062" s="14">
        <v>44739</v>
      </c>
      <c r="B1062" s="29">
        <v>1.78</v>
      </c>
    </row>
    <row r="1063" spans="1:2">
      <c r="A1063" s="14">
        <v>44740</v>
      </c>
      <c r="B1063" s="29">
        <v>1.78</v>
      </c>
    </row>
    <row r="1064" spans="1:2">
      <c r="A1064" s="14">
        <v>44741</v>
      </c>
      <c r="B1064" s="29">
        <v>1.76</v>
      </c>
    </row>
    <row r="1065" spans="1:2">
      <c r="A1065" s="14">
        <v>44742</v>
      </c>
      <c r="B1065" s="29">
        <v>1.69</v>
      </c>
    </row>
    <row r="1066" spans="1:2">
      <c r="A1066" s="14">
        <v>44743</v>
      </c>
      <c r="B1066" s="29">
        <v>1.69</v>
      </c>
    </row>
    <row r="1067" spans="1:2">
      <c r="A1067" s="14">
        <v>44747</v>
      </c>
      <c r="B1067" s="29">
        <v>1.89</v>
      </c>
    </row>
    <row r="1068" spans="1:2">
      <c r="A1068" s="14">
        <v>44748</v>
      </c>
      <c r="B1068" s="29">
        <v>1.88</v>
      </c>
    </row>
    <row r="1069" spans="1:2">
      <c r="A1069" s="14">
        <v>44749</v>
      </c>
      <c r="B1069" s="29">
        <v>1.93</v>
      </c>
    </row>
    <row r="1070" spans="1:2">
      <c r="A1070" s="14">
        <v>44750</v>
      </c>
      <c r="B1070" s="29">
        <v>1.95</v>
      </c>
    </row>
    <row r="1071" spans="1:2">
      <c r="A1071" s="14">
        <v>44753</v>
      </c>
      <c r="B1071" s="29">
        <v>2.17</v>
      </c>
    </row>
    <row r="1072" spans="1:2">
      <c r="A1072" s="14">
        <v>44754</v>
      </c>
      <c r="B1072" s="29">
        <v>2.2000000000000002</v>
      </c>
    </row>
    <row r="1073" spans="1:2">
      <c r="A1073" s="14">
        <v>44755</v>
      </c>
      <c r="B1073" s="29">
        <v>2.38</v>
      </c>
    </row>
    <row r="1074" spans="1:2">
      <c r="A1074" s="14">
        <v>44756</v>
      </c>
      <c r="B1074" s="29">
        <v>2.38</v>
      </c>
    </row>
    <row r="1075" spans="1:2">
      <c r="A1075" s="14">
        <v>44757</v>
      </c>
      <c r="B1075" s="29">
        <v>2.33</v>
      </c>
    </row>
    <row r="1076" spans="1:2">
      <c r="A1076" s="14">
        <v>44760</v>
      </c>
      <c r="B1076" s="29">
        <v>2.4900000000000002</v>
      </c>
    </row>
    <row r="1077" spans="1:2">
      <c r="A1077" s="14">
        <v>44761</v>
      </c>
      <c r="B1077" s="29">
        <v>2.5099999999999998</v>
      </c>
    </row>
    <row r="1078" spans="1:2">
      <c r="A1078" s="14">
        <v>44762</v>
      </c>
      <c r="B1078" s="29">
        <v>2.4900000000000002</v>
      </c>
    </row>
    <row r="1079" spans="1:2">
      <c r="A1079" s="14">
        <v>44763</v>
      </c>
      <c r="B1079" s="29">
        <v>2.4500000000000002</v>
      </c>
    </row>
    <row r="1080" spans="1:2">
      <c r="A1080" s="14">
        <v>44764</v>
      </c>
      <c r="B1080" s="29">
        <v>2.46</v>
      </c>
    </row>
    <row r="1081" spans="1:2">
      <c r="A1081" s="14">
        <v>44767</v>
      </c>
      <c r="B1081" s="29">
        <v>2.6</v>
      </c>
    </row>
    <row r="1082" spans="1:2">
      <c r="A1082" s="14">
        <v>44768</v>
      </c>
      <c r="B1082" s="29">
        <v>2.5299999999999998</v>
      </c>
    </row>
    <row r="1083" spans="1:2">
      <c r="A1083" s="14">
        <v>44769</v>
      </c>
      <c r="B1083" s="29">
        <v>2.42</v>
      </c>
    </row>
    <row r="1084" spans="1:2">
      <c r="A1084" s="14">
        <v>44770</v>
      </c>
      <c r="B1084" s="29">
        <v>2.4</v>
      </c>
    </row>
    <row r="1085" spans="1:2">
      <c r="A1085" s="14">
        <v>44771</v>
      </c>
      <c r="B1085" s="29">
        <v>2.39</v>
      </c>
    </row>
    <row r="1086" spans="1:2">
      <c r="A1086" s="14">
        <v>44774</v>
      </c>
      <c r="B1086" s="29">
        <v>2.5299999999999998</v>
      </c>
    </row>
    <row r="1087" spans="1:2">
      <c r="A1087" s="14">
        <v>44775</v>
      </c>
      <c r="B1087" s="29">
        <v>2.5299999999999998</v>
      </c>
    </row>
    <row r="1088" spans="1:2">
      <c r="A1088" s="14">
        <v>44776</v>
      </c>
      <c r="B1088" s="29">
        <v>2.4900000000000002</v>
      </c>
    </row>
    <row r="1089" spans="1:2">
      <c r="A1089" s="14">
        <v>44777</v>
      </c>
      <c r="B1089" s="29">
        <v>2.46</v>
      </c>
    </row>
    <row r="1090" spans="1:2">
      <c r="A1090" s="14">
        <v>44778</v>
      </c>
      <c r="B1090" s="29">
        <v>2.5299999999999998</v>
      </c>
    </row>
    <row r="1091" spans="1:2">
      <c r="A1091" s="14">
        <v>44781</v>
      </c>
      <c r="B1091" s="29">
        <v>2.62</v>
      </c>
    </row>
    <row r="1092" spans="1:2">
      <c r="A1092" s="14">
        <v>44782</v>
      </c>
      <c r="B1092" s="29">
        <v>2.63</v>
      </c>
    </row>
    <row r="1093" spans="1:2">
      <c r="A1093" s="14">
        <v>44783</v>
      </c>
      <c r="B1093" s="29">
        <v>2.61</v>
      </c>
    </row>
    <row r="1094" spans="1:2">
      <c r="A1094" s="14">
        <v>44784</v>
      </c>
      <c r="B1094" s="29">
        <v>2.57</v>
      </c>
    </row>
    <row r="1095" spans="1:2">
      <c r="A1095" s="14">
        <v>44785</v>
      </c>
      <c r="B1095" s="29">
        <v>2.58</v>
      </c>
    </row>
    <row r="1096" spans="1:2">
      <c r="A1096" s="14">
        <v>44788</v>
      </c>
      <c r="B1096" s="29">
        <v>2.68</v>
      </c>
    </row>
    <row r="1097" spans="1:2">
      <c r="A1097" s="14">
        <v>44789</v>
      </c>
      <c r="B1097" s="29">
        <v>2.66</v>
      </c>
    </row>
    <row r="1098" spans="1:2">
      <c r="A1098" s="14">
        <v>44790</v>
      </c>
      <c r="B1098" s="29">
        <v>2.64</v>
      </c>
    </row>
    <row r="1099" spans="1:2">
      <c r="A1099" s="14">
        <v>44791</v>
      </c>
      <c r="B1099" s="29">
        <v>2.66</v>
      </c>
    </row>
    <row r="1100" spans="1:2">
      <c r="A1100" s="14">
        <v>44792</v>
      </c>
      <c r="B1100" s="29">
        <v>2.69</v>
      </c>
    </row>
    <row r="1101" spans="1:2">
      <c r="A1101" s="14">
        <v>44795</v>
      </c>
      <c r="B1101" s="29">
        <v>2.8</v>
      </c>
    </row>
    <row r="1102" spans="1:2">
      <c r="A1102" s="14">
        <v>44796</v>
      </c>
      <c r="B1102" s="29">
        <v>2.77</v>
      </c>
    </row>
    <row r="1103" spans="1:2">
      <c r="A1103" s="14">
        <v>44797</v>
      </c>
      <c r="B1103" s="29">
        <v>2.79</v>
      </c>
    </row>
    <row r="1104" spans="1:2">
      <c r="A1104" s="14">
        <v>44798</v>
      </c>
      <c r="B1104" s="29">
        <v>2.84</v>
      </c>
    </row>
    <row r="1105" spans="1:2">
      <c r="A1105" s="14">
        <v>44799</v>
      </c>
      <c r="B1105" s="29">
        <v>2.84</v>
      </c>
    </row>
    <row r="1106" spans="1:2">
      <c r="A1106" s="14">
        <v>44802</v>
      </c>
      <c r="B1106" s="29">
        <v>2.95</v>
      </c>
    </row>
    <row r="1107" spans="1:2">
      <c r="A1107" s="14">
        <v>44803</v>
      </c>
      <c r="B1107" s="29">
        <v>2.94</v>
      </c>
    </row>
    <row r="1108" spans="1:2">
      <c r="A1108" s="14">
        <v>44804</v>
      </c>
      <c r="B1108" s="29">
        <v>2.93</v>
      </c>
    </row>
    <row r="1109" spans="1:2">
      <c r="A1109" s="14">
        <v>44805</v>
      </c>
      <c r="B1109" s="29">
        <v>2.94</v>
      </c>
    </row>
    <row r="1110" spans="1:2">
      <c r="A1110" s="14">
        <v>44806</v>
      </c>
      <c r="B1110" s="29">
        <v>2.91</v>
      </c>
    </row>
    <row r="1111" spans="1:2">
      <c r="A1111" s="14">
        <v>44810</v>
      </c>
      <c r="B1111" s="29">
        <v>3.02</v>
      </c>
    </row>
    <row r="1112" spans="1:2">
      <c r="A1112" s="14">
        <v>44811</v>
      </c>
      <c r="B1112" s="29">
        <v>3.04</v>
      </c>
    </row>
    <row r="1113" spans="1:2">
      <c r="A1113" s="14">
        <v>44812</v>
      </c>
      <c r="B1113" s="29">
        <v>3.03</v>
      </c>
    </row>
    <row r="1114" spans="1:2">
      <c r="A1114" s="14">
        <v>44813</v>
      </c>
      <c r="B1114" s="29">
        <v>3.04</v>
      </c>
    </row>
    <row r="1115" spans="1:2">
      <c r="A1115" s="14">
        <v>44816</v>
      </c>
      <c r="B1115" s="29">
        <v>3.16</v>
      </c>
    </row>
    <row r="1116" spans="1:2">
      <c r="A1116" s="14">
        <v>44817</v>
      </c>
      <c r="B1116" s="29">
        <v>3.26</v>
      </c>
    </row>
    <row r="1117" spans="1:2">
      <c r="A1117" s="14">
        <v>44818</v>
      </c>
      <c r="B1117" s="29">
        <v>3.21</v>
      </c>
    </row>
    <row r="1118" spans="1:2">
      <c r="A1118" s="14">
        <v>44819</v>
      </c>
      <c r="B1118" s="29">
        <v>3.19</v>
      </c>
    </row>
    <row r="1119" spans="1:2">
      <c r="A1119" s="14">
        <v>44820</v>
      </c>
      <c r="B1119" s="29">
        <v>3.17</v>
      </c>
    </row>
    <row r="1120" spans="1:2">
      <c r="A1120" s="14">
        <v>44823</v>
      </c>
      <c r="B1120" s="29">
        <v>3.36</v>
      </c>
    </row>
    <row r="1121" spans="1:2">
      <c r="A1121" s="14">
        <v>44824</v>
      </c>
      <c r="B1121" s="29">
        <v>3.33</v>
      </c>
    </row>
    <row r="1122" spans="1:2">
      <c r="A1122" s="14">
        <v>44825</v>
      </c>
      <c r="B1122" s="29">
        <v>3.28</v>
      </c>
    </row>
    <row r="1123" spans="1:2">
      <c r="A1123" s="14">
        <v>44826</v>
      </c>
      <c r="B1123" s="29">
        <v>3.26</v>
      </c>
    </row>
    <row r="1124" spans="1:2">
      <c r="A1124" s="14">
        <v>44827</v>
      </c>
      <c r="B1124" s="29">
        <v>3.19</v>
      </c>
    </row>
    <row r="1125" spans="1:2">
      <c r="A1125" s="14">
        <v>44830</v>
      </c>
      <c r="B1125" s="29">
        <v>3.37</v>
      </c>
    </row>
    <row r="1126" spans="1:2">
      <c r="A1126" s="28">
        <v>44831</v>
      </c>
      <c r="B1126" s="29">
        <v>3.33</v>
      </c>
    </row>
    <row r="1127" spans="1:2">
      <c r="A1127" s="14">
        <v>44832</v>
      </c>
      <c r="B1127" s="29">
        <v>3.36</v>
      </c>
    </row>
    <row r="1128" spans="1:2">
      <c r="A1128" s="14">
        <v>44833</v>
      </c>
      <c r="B1128" s="29">
        <v>3.33</v>
      </c>
    </row>
    <row r="1129" spans="1:2">
      <c r="A1129" s="14">
        <v>44834</v>
      </c>
      <c r="B1129" s="29">
        <v>3.29</v>
      </c>
    </row>
    <row r="1130" spans="1:2">
      <c r="A1130" s="14">
        <v>44837</v>
      </c>
      <c r="B1130" s="29">
        <v>3.42</v>
      </c>
    </row>
    <row r="1131" spans="1:2">
      <c r="A1131" s="14">
        <v>44838</v>
      </c>
      <c r="B1131" s="29">
        <v>3.39</v>
      </c>
    </row>
    <row r="1132" spans="1:2">
      <c r="A1132" s="14">
        <v>44839</v>
      </c>
      <c r="B1132" s="29">
        <v>3.4</v>
      </c>
    </row>
    <row r="1133" spans="1:2">
      <c r="A1133" s="14">
        <v>44840</v>
      </c>
      <c r="B1133" s="29">
        <v>3.39</v>
      </c>
    </row>
    <row r="1134" spans="1:2">
      <c r="A1134" s="14">
        <v>44841</v>
      </c>
      <c r="B1134" s="29">
        <v>3.38</v>
      </c>
    </row>
    <row r="1135" spans="1:2">
      <c r="A1135" s="14">
        <v>44845</v>
      </c>
      <c r="B1135" s="29">
        <v>3.61</v>
      </c>
    </row>
    <row r="1136" spans="1:2">
      <c r="A1136" s="14">
        <v>44846</v>
      </c>
      <c r="B1136" s="29">
        <v>3.64</v>
      </c>
    </row>
    <row r="1137" spans="1:2">
      <c r="A1137" s="14">
        <v>44847</v>
      </c>
      <c r="B1137" s="29">
        <v>3.72</v>
      </c>
    </row>
    <row r="1138" spans="1:2">
      <c r="A1138" s="14">
        <v>44848</v>
      </c>
      <c r="B1138" s="29">
        <v>3.73</v>
      </c>
    </row>
    <row r="1139" spans="1:2">
      <c r="A1139" s="14">
        <v>44851</v>
      </c>
      <c r="B1139" s="29">
        <v>3.91</v>
      </c>
    </row>
    <row r="1140" spans="1:2">
      <c r="A1140" s="14">
        <v>44852</v>
      </c>
      <c r="B1140" s="29">
        <v>3.98</v>
      </c>
    </row>
    <row r="1141" spans="1:2">
      <c r="A1141" s="14">
        <v>44853</v>
      </c>
      <c r="B1141" s="29">
        <v>4</v>
      </c>
    </row>
    <row r="1142" spans="1:2">
      <c r="A1142" s="14">
        <v>44854</v>
      </c>
      <c r="B1142" s="29">
        <v>4</v>
      </c>
    </row>
    <row r="1143" spans="1:2">
      <c r="A1143" s="14">
        <v>44855</v>
      </c>
      <c r="B1143" s="29">
        <v>3.99</v>
      </c>
    </row>
    <row r="1144" spans="1:2">
      <c r="A1144" s="14">
        <v>44858</v>
      </c>
      <c r="B1144" s="29">
        <v>4.0999999999999996</v>
      </c>
    </row>
    <row r="1145" spans="1:2">
      <c r="A1145" s="14">
        <v>44859</v>
      </c>
      <c r="B1145" s="29">
        <v>4.07</v>
      </c>
    </row>
    <row r="1146" spans="1:2">
      <c r="A1146" s="14">
        <v>44860</v>
      </c>
      <c r="B1146" s="29">
        <v>4.03</v>
      </c>
    </row>
    <row r="1147" spans="1:2">
      <c r="A1147" s="14">
        <v>44861</v>
      </c>
      <c r="B1147" s="29">
        <v>4.04</v>
      </c>
    </row>
    <row r="1148" spans="1:2">
      <c r="A1148" s="14">
        <v>44862</v>
      </c>
      <c r="B1148" s="29">
        <v>4.08</v>
      </c>
    </row>
    <row r="1149" spans="1:2">
      <c r="A1149" s="14">
        <v>44865</v>
      </c>
      <c r="B1149" s="29">
        <v>4.16</v>
      </c>
    </row>
    <row r="1150" spans="1:2">
      <c r="A1150" s="14">
        <v>44866</v>
      </c>
      <c r="B1150" s="29">
        <v>4.16</v>
      </c>
    </row>
    <row r="1151" spans="1:2">
      <c r="A1151" s="14">
        <v>44867</v>
      </c>
      <c r="B1151" s="29">
        <v>4.1399999999999997</v>
      </c>
    </row>
    <row r="1152" spans="1:2">
      <c r="A1152" s="14">
        <v>44868</v>
      </c>
      <c r="B1152" s="29">
        <v>4.16</v>
      </c>
    </row>
    <row r="1153" spans="1:2">
      <c r="A1153" s="14">
        <v>44869</v>
      </c>
      <c r="B1153" s="29">
        <v>4.12</v>
      </c>
    </row>
    <row r="1154" spans="1:2">
      <c r="A1154" s="14">
        <v>44872</v>
      </c>
      <c r="B1154" s="29">
        <v>4.22</v>
      </c>
    </row>
    <row r="1155" spans="1:2">
      <c r="A1155" s="14">
        <v>44873</v>
      </c>
      <c r="B1155" s="29">
        <v>4.2</v>
      </c>
    </row>
    <row r="1156" spans="1:2">
      <c r="A1156" s="14">
        <v>44874</v>
      </c>
      <c r="B1156" s="29">
        <v>4.21</v>
      </c>
    </row>
    <row r="1157" spans="1:2">
      <c r="A1157" s="14">
        <v>44875</v>
      </c>
      <c r="B1157" s="29">
        <v>4.1900000000000004</v>
      </c>
    </row>
    <row r="1158" spans="1:2">
      <c r="A1158" s="14">
        <v>44879</v>
      </c>
      <c r="B1158" s="29">
        <v>4.26</v>
      </c>
    </row>
    <row r="1159" spans="1:2">
      <c r="A1159" s="14">
        <v>44880</v>
      </c>
      <c r="B1159" s="29">
        <v>4.24</v>
      </c>
    </row>
    <row r="1160" spans="1:2">
      <c r="A1160" s="14">
        <v>44881</v>
      </c>
      <c r="B1160" s="29">
        <v>4.24</v>
      </c>
    </row>
    <row r="1161" spans="1:2">
      <c r="A1161" s="14">
        <v>44882</v>
      </c>
      <c r="B1161" s="29">
        <v>4.2300000000000004</v>
      </c>
    </row>
    <row r="1162" spans="1:2">
      <c r="A1162" s="14">
        <v>44883</v>
      </c>
      <c r="B1162" s="29">
        <v>4.25</v>
      </c>
    </row>
    <row r="1163" spans="1:2">
      <c r="A1163" s="14">
        <v>44886</v>
      </c>
      <c r="B1163" s="29">
        <v>4.33</v>
      </c>
    </row>
    <row r="1164" spans="1:2">
      <c r="A1164" s="14">
        <v>44887</v>
      </c>
      <c r="B1164" s="29">
        <v>4.3099999999999996</v>
      </c>
    </row>
    <row r="1165" spans="1:2">
      <c r="A1165" s="14">
        <v>44888</v>
      </c>
      <c r="B1165" s="29">
        <v>4.3099999999999996</v>
      </c>
    </row>
    <row r="1166" spans="1:2">
      <c r="A1166" s="14">
        <v>44890</v>
      </c>
      <c r="B1166" s="29">
        <v>4.32</v>
      </c>
    </row>
    <row r="1167" spans="1:2">
      <c r="A1167" s="14">
        <v>44893</v>
      </c>
      <c r="B1167" s="29">
        <v>4.41</v>
      </c>
    </row>
    <row r="1168" spans="1:2">
      <c r="A1168" s="14">
        <v>44894</v>
      </c>
      <c r="B1168" s="29">
        <v>4.38</v>
      </c>
    </row>
    <row r="1169" spans="1:2">
      <c r="A1169" s="14">
        <v>44895</v>
      </c>
      <c r="B1169" s="29">
        <v>4.38</v>
      </c>
    </row>
    <row r="1170" spans="1:2">
      <c r="A1170" s="14">
        <v>44896</v>
      </c>
      <c r="B1170" s="29">
        <v>4.32</v>
      </c>
    </row>
    <row r="1171" spans="1:2">
      <c r="A1171" s="14">
        <v>44897</v>
      </c>
      <c r="B1171" s="29">
        <v>4.32</v>
      </c>
    </row>
    <row r="1172" spans="1:2">
      <c r="A1172" s="14">
        <v>44900</v>
      </c>
      <c r="B1172" s="29">
        <v>4.38</v>
      </c>
    </row>
    <row r="1173" spans="1:2">
      <c r="A1173" s="14">
        <v>44901</v>
      </c>
      <c r="B1173" s="29">
        <v>4.38</v>
      </c>
    </row>
    <row r="1174" spans="1:2">
      <c r="A1174" s="14">
        <v>44902</v>
      </c>
      <c r="B1174" s="29">
        <v>4.3</v>
      </c>
    </row>
    <row r="1175" spans="1:2">
      <c r="A1175" s="14">
        <v>44903</v>
      </c>
      <c r="B1175" s="29">
        <v>4.2699999999999996</v>
      </c>
    </row>
    <row r="1176" spans="1:2">
      <c r="A1176" s="14">
        <v>44904</v>
      </c>
      <c r="B1176" s="29">
        <v>4.29</v>
      </c>
    </row>
    <row r="1177" spans="1:2">
      <c r="A1177" s="14">
        <v>44907</v>
      </c>
      <c r="B1177" s="29">
        <v>4.4000000000000004</v>
      </c>
    </row>
    <row r="1178" spans="1:2">
      <c r="A1178" s="14">
        <v>44908</v>
      </c>
      <c r="B1178" s="29">
        <v>4.37</v>
      </c>
    </row>
    <row r="1179" spans="1:2">
      <c r="A1179" s="14">
        <v>44909</v>
      </c>
      <c r="B1179" s="29">
        <v>4.34</v>
      </c>
    </row>
    <row r="1180" spans="1:2">
      <c r="A1180" s="14">
        <v>44910</v>
      </c>
      <c r="B1180" s="29">
        <v>4.32</v>
      </c>
    </row>
    <row r="1181" spans="1:2">
      <c r="A1181" s="14">
        <v>44911</v>
      </c>
      <c r="B1181" s="29">
        <v>4.3</v>
      </c>
    </row>
    <row r="1182" spans="1:2">
      <c r="A1182" s="14">
        <v>44914</v>
      </c>
      <c r="B1182" s="29">
        <v>4.3899999999999997</v>
      </c>
    </row>
    <row r="1183" spans="1:2">
      <c r="A1183" s="14">
        <v>44915</v>
      </c>
      <c r="B1183" s="29">
        <v>4.3600000000000003</v>
      </c>
    </row>
    <row r="1184" spans="1:2">
      <c r="A1184" s="14">
        <v>44916</v>
      </c>
      <c r="B1184" s="29">
        <v>4.32</v>
      </c>
    </row>
    <row r="1185" spans="1:2">
      <c r="A1185" s="14">
        <v>44917</v>
      </c>
      <c r="B1185" s="29">
        <v>4.34</v>
      </c>
    </row>
    <row r="1186" spans="1:2">
      <c r="A1186" s="14">
        <v>44918</v>
      </c>
      <c r="B1186" s="29">
        <v>4.33</v>
      </c>
    </row>
    <row r="1187" spans="1:2">
      <c r="A1187" s="14">
        <v>44922</v>
      </c>
      <c r="B1187" s="29">
        <v>4.46</v>
      </c>
    </row>
    <row r="1188" spans="1:2">
      <c r="A1188" s="14">
        <v>44923</v>
      </c>
      <c r="B1188" s="29">
        <v>4.46</v>
      </c>
    </row>
    <row r="1189" spans="1:2">
      <c r="A1189" s="14">
        <v>44924</v>
      </c>
      <c r="B1189" s="29">
        <v>4.45</v>
      </c>
    </row>
    <row r="1190" spans="1:2">
      <c r="A1190" s="14">
        <v>44925</v>
      </c>
      <c r="B1190" s="29">
        <v>4.4000000000000004</v>
      </c>
    </row>
    <row r="1191" spans="1:2">
      <c r="A1191" s="30">
        <v>44929</v>
      </c>
      <c r="B1191" s="31">
        <v>4.51</v>
      </c>
    </row>
    <row r="1192" spans="1:2">
      <c r="A1192" s="30">
        <v>44930</v>
      </c>
      <c r="B1192" s="31">
        <v>4.5199999999999996</v>
      </c>
    </row>
    <row r="1193" spans="1:2">
      <c r="A1193" s="30">
        <v>44931</v>
      </c>
      <c r="B1193" s="31">
        <v>4.62</v>
      </c>
    </row>
    <row r="1194" spans="1:2">
      <c r="A1194" s="30">
        <v>44932</v>
      </c>
      <c r="B1194" s="31">
        <v>4.62</v>
      </c>
    </row>
    <row r="1195" spans="1:2">
      <c r="A1195" s="30">
        <v>44935</v>
      </c>
      <c r="B1195" s="31">
        <v>4.67</v>
      </c>
    </row>
    <row r="1196" spans="1:2">
      <c r="A1196" s="30">
        <v>44936</v>
      </c>
      <c r="B1196" s="31">
        <v>4.6900000000000004</v>
      </c>
    </row>
    <row r="1197" spans="1:2">
      <c r="A1197" s="30">
        <v>44937</v>
      </c>
      <c r="B1197" s="31">
        <v>4.6900000000000004</v>
      </c>
    </row>
    <row r="1198" spans="1:2">
      <c r="A1198" s="30">
        <v>44938</v>
      </c>
      <c r="B1198" s="31">
        <v>4.6100000000000003</v>
      </c>
    </row>
    <row r="1199" spans="1:2">
      <c r="A1199" s="30">
        <v>44939</v>
      </c>
      <c r="B1199" s="31">
        <v>4.62</v>
      </c>
    </row>
    <row r="1200" spans="1:2">
      <c r="A1200" s="30">
        <v>44943</v>
      </c>
      <c r="B1200" s="31">
        <v>4.68</v>
      </c>
    </row>
    <row r="1201" spans="1:2">
      <c r="A1201" s="30">
        <v>44944</v>
      </c>
      <c r="B1201" s="31">
        <v>4.66</v>
      </c>
    </row>
    <row r="1202" spans="1:2">
      <c r="A1202" s="30">
        <v>44945</v>
      </c>
      <c r="B1202" s="31">
        <v>4.67</v>
      </c>
    </row>
    <row r="1203" spans="1:2">
      <c r="A1203" s="30">
        <v>44946</v>
      </c>
      <c r="B1203" s="31">
        <v>4.6900000000000004</v>
      </c>
    </row>
    <row r="1204" spans="1:2">
      <c r="A1204" s="30">
        <v>44949</v>
      </c>
      <c r="B1204" s="31">
        <v>4.7</v>
      </c>
    </row>
    <row r="1205" spans="1:2">
      <c r="A1205" s="30">
        <v>44950</v>
      </c>
      <c r="B1205" s="31">
        <v>4.6900000000000004</v>
      </c>
    </row>
    <row r="1206" spans="1:2">
      <c r="A1206" s="30">
        <v>44951</v>
      </c>
      <c r="B1206" s="31">
        <v>4.68</v>
      </c>
    </row>
    <row r="1207" spans="1:2">
      <c r="A1207" s="30">
        <v>44952</v>
      </c>
      <c r="B1207" s="31">
        <v>4.67</v>
      </c>
    </row>
    <row r="1208" spans="1:2">
      <c r="A1208" s="30">
        <v>44953</v>
      </c>
      <c r="B1208" s="31">
        <v>4.6900000000000004</v>
      </c>
    </row>
    <row r="1209" spans="1:2">
      <c r="A1209" s="30">
        <v>44956</v>
      </c>
      <c r="B1209" s="31">
        <v>4.71</v>
      </c>
    </row>
    <row r="1210" spans="1:2">
      <c r="A1210" s="30">
        <v>44957</v>
      </c>
      <c r="B1210" s="31">
        <v>4.7</v>
      </c>
    </row>
    <row r="1211" spans="1:2">
      <c r="A1211" s="30">
        <v>44958</v>
      </c>
      <c r="B1211" s="31">
        <v>4.66</v>
      </c>
    </row>
    <row r="1212" spans="1:2">
      <c r="A1212" s="30">
        <v>44959</v>
      </c>
      <c r="B1212" s="31">
        <v>4.6500000000000004</v>
      </c>
    </row>
    <row r="1213" spans="1:2">
      <c r="A1213" s="30">
        <v>44960</v>
      </c>
      <c r="B1213" s="31">
        <v>4.6900000000000004</v>
      </c>
    </row>
    <row r="1214" spans="1:2">
      <c r="A1214" s="30">
        <v>44963</v>
      </c>
      <c r="B1214" s="31">
        <v>4.71</v>
      </c>
    </row>
    <row r="1215" spans="1:2">
      <c r="A1215" s="30">
        <v>44964</v>
      </c>
      <c r="B1215" s="31">
        <v>4.71</v>
      </c>
    </row>
    <row r="1216" spans="1:2">
      <c r="A1216" s="30">
        <v>44965</v>
      </c>
      <c r="B1216" s="31">
        <v>4.71</v>
      </c>
    </row>
    <row r="1217" spans="1:2">
      <c r="A1217" s="30">
        <v>44966</v>
      </c>
      <c r="B1217" s="31">
        <v>4.76</v>
      </c>
    </row>
    <row r="1218" spans="1:2">
      <c r="A1218" s="30">
        <v>44967</v>
      </c>
      <c r="B1218" s="31">
        <v>4.78</v>
      </c>
    </row>
    <row r="1219" spans="1:2">
      <c r="A1219" s="30">
        <v>44970</v>
      </c>
      <c r="B1219" s="31">
        <v>4.8</v>
      </c>
    </row>
    <row r="1220" spans="1:2">
      <c r="A1220" s="30">
        <v>44971</v>
      </c>
      <c r="B1220" s="31">
        <v>4.79</v>
      </c>
    </row>
    <row r="1221" spans="1:2">
      <c r="A1221" s="30">
        <v>44972</v>
      </c>
      <c r="B1221" s="31">
        <v>4.78</v>
      </c>
    </row>
    <row r="1222" spans="1:2">
      <c r="A1222" s="30">
        <v>44973</v>
      </c>
      <c r="B1222" s="31">
        <v>4.82</v>
      </c>
    </row>
    <row r="1223" spans="1:2">
      <c r="A1223" s="30">
        <v>44974</v>
      </c>
      <c r="B1223" s="31">
        <v>4.82</v>
      </c>
    </row>
    <row r="1224" spans="1:2">
      <c r="A1224" s="30">
        <v>44978</v>
      </c>
      <c r="B1224" s="31">
        <v>4.84</v>
      </c>
    </row>
    <row r="1225" spans="1:2">
      <c r="A1225" s="30">
        <v>44979</v>
      </c>
      <c r="B1225" s="31">
        <v>4.83</v>
      </c>
    </row>
    <row r="1226" spans="1:2">
      <c r="A1226" s="30">
        <v>44980</v>
      </c>
      <c r="B1226" s="31">
        <v>4.83</v>
      </c>
    </row>
    <row r="1227" spans="1:2">
      <c r="A1227" s="30">
        <v>44981</v>
      </c>
      <c r="B1227" s="31">
        <v>4.84</v>
      </c>
    </row>
    <row r="1228" spans="1:2">
      <c r="A1228" s="30">
        <v>44984</v>
      </c>
      <c r="B1228" s="31">
        <v>4.88</v>
      </c>
    </row>
    <row r="1229" spans="1:2">
      <c r="A1229" s="30">
        <v>44985</v>
      </c>
      <c r="B1229" s="31">
        <v>4.8600000000000003</v>
      </c>
    </row>
    <row r="1230" spans="1:2">
      <c r="A1230" s="30">
        <v>44986</v>
      </c>
      <c r="B1230" s="31">
        <v>4.87</v>
      </c>
    </row>
    <row r="1231" spans="1:2">
      <c r="A1231" s="30">
        <v>44987</v>
      </c>
      <c r="B1231" s="31">
        <v>4.88</v>
      </c>
    </row>
    <row r="1232" spans="1:2">
      <c r="A1232" s="30">
        <v>44988</v>
      </c>
      <c r="B1232" s="31">
        <v>4.87</v>
      </c>
    </row>
    <row r="1233" spans="1:2">
      <c r="A1233" s="30">
        <v>44991</v>
      </c>
      <c r="B1233" s="31">
        <v>4.9000000000000004</v>
      </c>
    </row>
    <row r="1234" spans="1:2">
      <c r="A1234" s="30">
        <v>44992</v>
      </c>
      <c r="B1234" s="31">
        <v>5.01</v>
      </c>
    </row>
    <row r="1235" spans="1:2">
      <c r="A1235" s="30">
        <v>44993</v>
      </c>
      <c r="B1235" s="31">
        <v>5.03</v>
      </c>
    </row>
    <row r="1236" spans="1:2">
      <c r="A1236" s="30">
        <v>44994</v>
      </c>
      <c r="B1236" s="31">
        <v>5.01</v>
      </c>
    </row>
    <row r="1237" spans="1:2">
      <c r="A1237" s="30">
        <v>44995</v>
      </c>
      <c r="B1237" s="31">
        <v>4.97</v>
      </c>
    </row>
    <row r="1238" spans="1:2">
      <c r="A1238" s="30">
        <v>44998</v>
      </c>
      <c r="B1238" s="31">
        <v>4.84</v>
      </c>
    </row>
    <row r="1239" spans="1:2">
      <c r="A1239" s="30">
        <v>44999</v>
      </c>
      <c r="B1239" s="31">
        <v>4.8499999999999996</v>
      </c>
    </row>
    <row r="1240" spans="1:2">
      <c r="A1240" s="30">
        <v>45000</v>
      </c>
      <c r="B1240" s="31">
        <v>4.72</v>
      </c>
    </row>
    <row r="1241" spans="1:2">
      <c r="A1241" s="30">
        <v>45001</v>
      </c>
      <c r="B1241" s="31">
        <v>4.7</v>
      </c>
    </row>
    <row r="1242" spans="1:2">
      <c r="A1242" s="30">
        <v>45002</v>
      </c>
      <c r="B1242" s="31">
        <v>4.4800000000000004</v>
      </c>
    </row>
    <row r="1243" spans="1:2">
      <c r="A1243" s="30">
        <v>45005</v>
      </c>
      <c r="B1243" s="31">
        <v>4.78</v>
      </c>
    </row>
    <row r="1244" spans="1:2">
      <c r="A1244" s="30">
        <v>45006</v>
      </c>
      <c r="B1244" s="31">
        <v>4.75</v>
      </c>
    </row>
    <row r="1245" spans="1:2">
      <c r="A1245" s="30">
        <v>45007</v>
      </c>
      <c r="B1245" s="31">
        <v>4.76</v>
      </c>
    </row>
    <row r="1246" spans="1:2">
      <c r="A1246" s="30">
        <v>45008</v>
      </c>
      <c r="B1246" s="31">
        <v>4.7</v>
      </c>
    </row>
    <row r="1247" spans="1:2">
      <c r="A1247" s="30">
        <v>45009</v>
      </c>
      <c r="B1247" s="31">
        <v>4.7</v>
      </c>
    </row>
    <row r="1248" spans="1:2">
      <c r="A1248" s="30">
        <v>45012</v>
      </c>
      <c r="B1248" s="31">
        <v>4.8899999999999997</v>
      </c>
    </row>
    <row r="1249" spans="1:2">
      <c r="A1249" s="30">
        <v>45013</v>
      </c>
      <c r="B1249" s="31">
        <v>4.7699999999999996</v>
      </c>
    </row>
    <row r="1250" spans="1:2">
      <c r="A1250" s="30">
        <v>45014</v>
      </c>
      <c r="B1250" s="31">
        <v>4.7699999999999996</v>
      </c>
    </row>
    <row r="1251" spans="1:2">
      <c r="A1251" s="30">
        <v>45015</v>
      </c>
      <c r="B1251" s="31">
        <v>4.9400000000000004</v>
      </c>
    </row>
    <row r="1252" spans="1:2">
      <c r="A1252" s="30">
        <v>45016</v>
      </c>
      <c r="B1252" s="31">
        <v>4.8099999999999996</v>
      </c>
    </row>
    <row r="1253" spans="1:2">
      <c r="B1253" s="34"/>
    </row>
    <row r="1254" spans="1:2">
      <c r="B1254" s="34"/>
    </row>
    <row r="1255" spans="1:2">
      <c r="B1255" s="34"/>
    </row>
    <row r="1256" spans="1:2">
      <c r="B1256" s="34"/>
    </row>
    <row r="1257" spans="1:2">
      <c r="B1257" s="34"/>
    </row>
    <row r="1258" spans="1:2">
      <c r="B1258" s="34"/>
    </row>
    <row r="1259" spans="1:2">
      <c r="B1259" s="34"/>
    </row>
    <row r="1260" spans="1:2">
      <c r="B1260" s="34"/>
    </row>
    <row r="1261" spans="1:2">
      <c r="B1261" s="34"/>
    </row>
    <row r="1262" spans="1:2">
      <c r="B1262" s="34"/>
    </row>
    <row r="1263" spans="1:2">
      <c r="B1263" s="34"/>
    </row>
    <row r="1264" spans="1:2">
      <c r="B1264" s="34"/>
    </row>
    <row r="1265" spans="2:2">
      <c r="B1265" s="34"/>
    </row>
    <row r="1266" spans="2:2">
      <c r="B1266" s="34"/>
    </row>
    <row r="1267" spans="2:2">
      <c r="B1267" s="34"/>
    </row>
    <row r="1268" spans="2:2">
      <c r="B1268" s="34"/>
    </row>
    <row r="1269" spans="2:2">
      <c r="B1269" s="34"/>
    </row>
    <row r="1270" spans="2:2">
      <c r="B1270" s="34"/>
    </row>
    <row r="1271" spans="2:2">
      <c r="B1271" s="34"/>
    </row>
    <row r="1272" spans="2:2">
      <c r="B1272" s="34"/>
    </row>
    <row r="1273" spans="2:2">
      <c r="B1273" s="34"/>
    </row>
    <row r="1274" spans="2:2">
      <c r="B1274" s="34"/>
    </row>
    <row r="1275" spans="2:2">
      <c r="B1275" s="34"/>
    </row>
    <row r="1276" spans="2:2">
      <c r="B1276" s="34"/>
    </row>
    <row r="1277" spans="2:2">
      <c r="B1277" s="34"/>
    </row>
    <row r="1278" spans="2:2">
      <c r="B1278" s="34"/>
    </row>
    <row r="1279" spans="2:2">
      <c r="B1279" s="34"/>
    </row>
    <row r="1280" spans="2:2">
      <c r="B1280" s="34"/>
    </row>
    <row r="1281" spans="2:2">
      <c r="B1281" s="34"/>
    </row>
    <row r="1282" spans="2:2">
      <c r="B1282" s="34"/>
    </row>
    <row r="1283" spans="2:2">
      <c r="B1283" s="34"/>
    </row>
    <row r="1284" spans="2:2">
      <c r="B1284" s="34"/>
    </row>
    <row r="1285" spans="2:2">
      <c r="B1285" s="34"/>
    </row>
    <row r="1286" spans="2:2">
      <c r="B1286" s="34"/>
    </row>
    <row r="1287" spans="2:2">
      <c r="B1287" s="34"/>
    </row>
    <row r="1288" spans="2:2">
      <c r="B1288" s="34"/>
    </row>
    <row r="1289" spans="2:2">
      <c r="B1289" s="34"/>
    </row>
    <row r="1290" spans="2:2">
      <c r="B1290" s="34"/>
    </row>
    <row r="1291" spans="2:2">
      <c r="B1291" s="34"/>
    </row>
    <row r="1292" spans="2:2">
      <c r="B1292" s="34"/>
    </row>
    <row r="1293" spans="2:2">
      <c r="B1293" s="34"/>
    </row>
    <row r="1294" spans="2:2">
      <c r="B1294" s="34"/>
    </row>
    <row r="1295" spans="2:2">
      <c r="B1295" s="34"/>
    </row>
    <row r="1296" spans="2:2">
      <c r="B1296" s="34"/>
    </row>
    <row r="1297" spans="2:2">
      <c r="B1297" s="34"/>
    </row>
    <row r="1298" spans="2:2">
      <c r="B1298" s="34"/>
    </row>
    <row r="1299" spans="2:2">
      <c r="B1299" s="34"/>
    </row>
    <row r="1300" spans="2:2">
      <c r="B1300" s="34"/>
    </row>
    <row r="1301" spans="2:2">
      <c r="B1301" s="34"/>
    </row>
    <row r="1302" spans="2:2">
      <c r="B1302" s="34"/>
    </row>
    <row r="1303" spans="2:2">
      <c r="B1303" s="34"/>
    </row>
    <row r="1304" spans="2:2">
      <c r="B1304" s="34"/>
    </row>
    <row r="1305" spans="2:2">
      <c r="B1305" s="34"/>
    </row>
    <row r="1306" spans="2:2">
      <c r="B1306" s="34"/>
    </row>
    <row r="1307" spans="2:2">
      <c r="B1307" s="34"/>
    </row>
    <row r="1308" spans="2:2">
      <c r="B1308" s="34"/>
    </row>
    <row r="1309" spans="2:2">
      <c r="B1309" s="34"/>
    </row>
    <row r="1310" spans="2:2">
      <c r="B1310" s="34"/>
    </row>
    <row r="1311" spans="2:2">
      <c r="B1311" s="34"/>
    </row>
    <row r="1312" spans="2:2">
      <c r="B1312" s="34"/>
    </row>
    <row r="1313" spans="2:2">
      <c r="B1313" s="34"/>
    </row>
    <row r="1314" spans="2:2">
      <c r="B1314" s="34"/>
    </row>
    <row r="1315" spans="2:2">
      <c r="B1315" s="34"/>
    </row>
    <row r="1316" spans="2:2">
      <c r="B1316" s="34"/>
    </row>
    <row r="1317" spans="2:2">
      <c r="B1317" s="34"/>
    </row>
    <row r="1318" spans="2:2">
      <c r="B1318" s="34"/>
    </row>
    <row r="1319" spans="2:2">
      <c r="B1319" s="34"/>
    </row>
    <row r="1320" spans="2:2">
      <c r="B1320" s="34"/>
    </row>
    <row r="1321" spans="2:2">
      <c r="B1321" s="34"/>
    </row>
    <row r="1322" spans="2:2">
      <c r="B1322" s="34"/>
    </row>
    <row r="1323" spans="2:2">
      <c r="B1323" s="34"/>
    </row>
    <row r="1324" spans="2:2">
      <c r="B1324" s="34"/>
    </row>
    <row r="1325" spans="2:2">
      <c r="B1325" s="34"/>
    </row>
    <row r="1326" spans="2:2">
      <c r="B1326" s="34"/>
    </row>
    <row r="1327" spans="2:2">
      <c r="B1327" s="34"/>
    </row>
    <row r="1328" spans="2:2">
      <c r="B1328" s="34"/>
    </row>
    <row r="1329" spans="2:2">
      <c r="B1329" s="34"/>
    </row>
    <row r="1330" spans="2:2">
      <c r="B1330" s="34"/>
    </row>
    <row r="1331" spans="2:2">
      <c r="B1331" s="34"/>
    </row>
    <row r="1332" spans="2:2">
      <c r="B1332" s="34"/>
    </row>
    <row r="1333" spans="2:2">
      <c r="B1333" s="34"/>
    </row>
    <row r="1334" spans="2:2">
      <c r="B1334" s="34"/>
    </row>
    <row r="1335" spans="2:2">
      <c r="B1335" s="34"/>
    </row>
    <row r="1336" spans="2:2">
      <c r="B1336" s="34"/>
    </row>
    <row r="1337" spans="2:2">
      <c r="B1337" s="34"/>
    </row>
    <row r="1338" spans="2:2">
      <c r="B1338" s="34"/>
    </row>
    <row r="1339" spans="2:2">
      <c r="B1339" s="34"/>
    </row>
    <row r="1340" spans="2:2">
      <c r="B1340" s="34"/>
    </row>
    <row r="1341" spans="2:2">
      <c r="B1341" s="34"/>
    </row>
    <row r="1342" spans="2:2">
      <c r="B1342" s="34"/>
    </row>
    <row r="1343" spans="2:2">
      <c r="B1343" s="34"/>
    </row>
    <row r="1344" spans="2:2">
      <c r="B1344" s="34"/>
    </row>
    <row r="1345" spans="2:2">
      <c r="B1345" s="34"/>
    </row>
    <row r="1346" spans="2:2">
      <c r="B1346" s="34"/>
    </row>
    <row r="1347" spans="2:2">
      <c r="B1347" s="34"/>
    </row>
    <row r="1348" spans="2:2">
      <c r="B1348" s="34"/>
    </row>
    <row r="1349" spans="2:2">
      <c r="B1349" s="34"/>
    </row>
    <row r="1350" spans="2:2">
      <c r="B1350" s="34"/>
    </row>
    <row r="1351" spans="2:2">
      <c r="B1351" s="34"/>
    </row>
    <row r="1352" spans="2:2">
      <c r="B1352" s="34"/>
    </row>
    <row r="1353" spans="2:2">
      <c r="B1353" s="34"/>
    </row>
    <row r="1354" spans="2:2">
      <c r="B1354" s="34"/>
    </row>
    <row r="1355" spans="2:2">
      <c r="B1355" s="34"/>
    </row>
    <row r="1356" spans="2:2">
      <c r="B1356" s="34"/>
    </row>
    <row r="1357" spans="2:2">
      <c r="B1357" s="34"/>
    </row>
    <row r="1358" spans="2:2">
      <c r="B1358" s="34"/>
    </row>
    <row r="1359" spans="2:2">
      <c r="B1359" s="34"/>
    </row>
    <row r="1360" spans="2:2">
      <c r="B1360" s="34"/>
    </row>
    <row r="1361" spans="2:2">
      <c r="B1361" s="34"/>
    </row>
    <row r="1362" spans="2:2">
      <c r="B1362" s="34"/>
    </row>
    <row r="1363" spans="2:2">
      <c r="B1363" s="34"/>
    </row>
    <row r="1364" spans="2:2">
      <c r="B1364" s="34"/>
    </row>
    <row r="1365" spans="2:2">
      <c r="B1365" s="34"/>
    </row>
    <row r="1366" spans="2:2">
      <c r="B1366" s="34"/>
    </row>
    <row r="1367" spans="2:2">
      <c r="B1367" s="34"/>
    </row>
    <row r="1368" spans="2:2">
      <c r="B1368" s="34"/>
    </row>
    <row r="1369" spans="2:2">
      <c r="B1369" s="34"/>
    </row>
    <row r="1370" spans="2:2">
      <c r="B1370" s="34"/>
    </row>
    <row r="1371" spans="2:2">
      <c r="B1371" s="34"/>
    </row>
    <row r="1372" spans="2:2">
      <c r="B1372" s="34"/>
    </row>
    <row r="1373" spans="2:2">
      <c r="B1373" s="34"/>
    </row>
    <row r="1374" spans="2:2">
      <c r="B1374" s="34"/>
    </row>
    <row r="1375" spans="2:2">
      <c r="B1375" s="34"/>
    </row>
    <row r="1376" spans="2:2">
      <c r="B1376" s="34"/>
    </row>
    <row r="1377" spans="2:2">
      <c r="B1377" s="34"/>
    </row>
    <row r="1378" spans="2:2">
      <c r="B1378" s="34"/>
    </row>
    <row r="1379" spans="2:2">
      <c r="B1379" s="34"/>
    </row>
    <row r="1380" spans="2:2">
      <c r="B1380" s="34"/>
    </row>
    <row r="1381" spans="2:2">
      <c r="B1381" s="34"/>
    </row>
    <row r="1382" spans="2:2">
      <c r="B1382" s="34"/>
    </row>
    <row r="1383" spans="2:2">
      <c r="B1383" s="34"/>
    </row>
    <row r="1384" spans="2:2">
      <c r="B1384" s="34"/>
    </row>
    <row r="1385" spans="2:2">
      <c r="B1385" s="34"/>
    </row>
    <row r="1386" spans="2:2">
      <c r="B1386" s="34"/>
    </row>
    <row r="1387" spans="2:2">
      <c r="B1387" s="34"/>
    </row>
    <row r="1388" spans="2:2">
      <c r="B1388" s="34"/>
    </row>
    <row r="1389" spans="2:2">
      <c r="B1389" s="34"/>
    </row>
    <row r="1390" spans="2:2">
      <c r="B1390" s="34"/>
    </row>
    <row r="1391" spans="2:2">
      <c r="B1391" s="34"/>
    </row>
    <row r="1392" spans="2:2">
      <c r="B1392" s="34"/>
    </row>
    <row r="1393" spans="2:2">
      <c r="B1393" s="34"/>
    </row>
    <row r="1394" spans="2:2">
      <c r="B1394" s="34"/>
    </row>
    <row r="1395" spans="2:2">
      <c r="B1395" s="34"/>
    </row>
    <row r="1396" spans="2:2">
      <c r="B1396" s="34"/>
    </row>
    <row r="1397" spans="2:2">
      <c r="B1397" s="34"/>
    </row>
    <row r="1398" spans="2:2">
      <c r="B1398" s="34"/>
    </row>
    <row r="1399" spans="2:2">
      <c r="B1399" s="34"/>
    </row>
    <row r="1400" spans="2:2">
      <c r="B1400" s="34"/>
    </row>
    <row r="1401" spans="2:2">
      <c r="B1401" s="34"/>
    </row>
    <row r="1402" spans="2:2">
      <c r="B1402" s="34"/>
    </row>
    <row r="1403" spans="2:2">
      <c r="B1403" s="34"/>
    </row>
    <row r="1404" spans="2:2">
      <c r="B1404" s="34"/>
    </row>
    <row r="1405" spans="2:2">
      <c r="B1405" s="34"/>
    </row>
    <row r="1406" spans="2:2">
      <c r="B1406" s="34"/>
    </row>
    <row r="1407" spans="2:2">
      <c r="B1407" s="34"/>
    </row>
    <row r="1408" spans="2:2">
      <c r="B1408" s="34"/>
    </row>
    <row r="1409" spans="2:2">
      <c r="B1409" s="34"/>
    </row>
    <row r="1410" spans="2:2">
      <c r="B1410" s="34"/>
    </row>
    <row r="1411" spans="2:2">
      <c r="B1411" s="34"/>
    </row>
    <row r="1412" spans="2:2">
      <c r="B1412" s="34"/>
    </row>
    <row r="1413" spans="2:2">
      <c r="B1413" s="34"/>
    </row>
    <row r="1414" spans="2:2">
      <c r="B1414" s="34"/>
    </row>
    <row r="1415" spans="2:2">
      <c r="B1415" s="34"/>
    </row>
    <row r="1416" spans="2:2">
      <c r="B1416" s="34"/>
    </row>
    <row r="1417" spans="2:2">
      <c r="B1417" s="34"/>
    </row>
    <row r="1418" spans="2:2">
      <c r="B1418" s="34"/>
    </row>
    <row r="1419" spans="2:2">
      <c r="B1419" s="34"/>
    </row>
    <row r="1420" spans="2:2">
      <c r="B1420" s="34"/>
    </row>
    <row r="1421" spans="2:2">
      <c r="B1421" s="34"/>
    </row>
    <row r="1422" spans="2:2">
      <c r="B1422" s="34"/>
    </row>
    <row r="1423" spans="2:2">
      <c r="B1423" s="34"/>
    </row>
    <row r="1424" spans="2:2">
      <c r="B1424" s="34"/>
    </row>
    <row r="1425" spans="2:2">
      <c r="B1425" s="34"/>
    </row>
    <row r="1426" spans="2:2">
      <c r="B1426" s="34"/>
    </row>
    <row r="1427" spans="2:2">
      <c r="B1427" s="34"/>
    </row>
    <row r="1428" spans="2:2">
      <c r="B1428" s="34"/>
    </row>
    <row r="1429" spans="2:2">
      <c r="B1429" s="34"/>
    </row>
    <row r="1430" spans="2:2">
      <c r="B1430" s="34"/>
    </row>
    <row r="1431" spans="2:2">
      <c r="B1431" s="34"/>
    </row>
    <row r="1432" spans="2:2">
      <c r="B1432" s="34"/>
    </row>
    <row r="1433" spans="2:2">
      <c r="B1433" s="34"/>
    </row>
    <row r="1434" spans="2:2">
      <c r="B1434" s="34"/>
    </row>
    <row r="1435" spans="2:2">
      <c r="B1435" s="34"/>
    </row>
    <row r="1436" spans="2:2">
      <c r="B1436" s="34"/>
    </row>
    <row r="1437" spans="2:2">
      <c r="B1437" s="34"/>
    </row>
    <row r="1438" spans="2:2">
      <c r="B1438" s="34"/>
    </row>
    <row r="1439" spans="2:2">
      <c r="B1439" s="34"/>
    </row>
    <row r="1440" spans="2:2">
      <c r="B1440" s="34"/>
    </row>
    <row r="1441" spans="2:2">
      <c r="B1441" s="34"/>
    </row>
    <row r="1442" spans="2:2">
      <c r="B1442" s="34"/>
    </row>
    <row r="1443" spans="2:2">
      <c r="B1443" s="34"/>
    </row>
    <row r="1444" spans="2:2">
      <c r="B1444" s="34"/>
    </row>
    <row r="1445" spans="2:2">
      <c r="B1445" s="34"/>
    </row>
    <row r="1446" spans="2:2">
      <c r="B1446" s="34"/>
    </row>
    <row r="1447" spans="2:2">
      <c r="B1447" s="34"/>
    </row>
    <row r="1448" spans="2:2">
      <c r="B1448" s="34"/>
    </row>
    <row r="1449" spans="2:2">
      <c r="B1449" s="34"/>
    </row>
    <row r="1450" spans="2:2">
      <c r="B1450" s="34"/>
    </row>
    <row r="1451" spans="2:2">
      <c r="B1451" s="34"/>
    </row>
    <row r="1452" spans="2:2">
      <c r="B1452" s="34"/>
    </row>
    <row r="1453" spans="2:2">
      <c r="B1453" s="34"/>
    </row>
    <row r="1454" spans="2:2">
      <c r="B1454" s="34"/>
    </row>
    <row r="1455" spans="2:2">
      <c r="B1455" s="34"/>
    </row>
    <row r="1456" spans="2:2">
      <c r="B1456" s="34"/>
    </row>
    <row r="1457" spans="2:2">
      <c r="B1457" s="34"/>
    </row>
    <row r="1458" spans="2:2">
      <c r="B1458" s="34"/>
    </row>
    <row r="1459" spans="2:2">
      <c r="B1459" s="34"/>
    </row>
    <row r="1460" spans="2:2">
      <c r="B1460" s="34"/>
    </row>
    <row r="1461" spans="2:2">
      <c r="B1461" s="34"/>
    </row>
    <row r="1462" spans="2:2">
      <c r="B1462" s="34"/>
    </row>
    <row r="1463" spans="2:2">
      <c r="B1463" s="34"/>
    </row>
    <row r="1464" spans="2:2">
      <c r="B1464" s="34"/>
    </row>
    <row r="1465" spans="2:2">
      <c r="B1465" s="34"/>
    </row>
    <row r="1466" spans="2:2">
      <c r="B1466" s="34"/>
    </row>
    <row r="1467" spans="2:2">
      <c r="B1467" s="34"/>
    </row>
    <row r="1468" spans="2:2">
      <c r="B1468" s="34"/>
    </row>
    <row r="1469" spans="2:2">
      <c r="B1469" s="34"/>
    </row>
    <row r="1470" spans="2:2">
      <c r="B1470" s="34"/>
    </row>
    <row r="1471" spans="2:2">
      <c r="B1471" s="34"/>
    </row>
    <row r="1472" spans="2:2">
      <c r="B1472" s="34"/>
    </row>
    <row r="1473" spans="2:2">
      <c r="B1473" s="34"/>
    </row>
    <row r="1474" spans="2:2">
      <c r="B1474" s="34"/>
    </row>
    <row r="1475" spans="2:2">
      <c r="B1475" s="34"/>
    </row>
    <row r="1476" spans="2:2">
      <c r="B1476" s="34"/>
    </row>
    <row r="1477" spans="2:2">
      <c r="B1477" s="34"/>
    </row>
    <row r="1478" spans="2:2">
      <c r="B1478" s="34"/>
    </row>
    <row r="1479" spans="2:2">
      <c r="B1479" s="34"/>
    </row>
    <row r="1480" spans="2:2">
      <c r="B1480" s="34"/>
    </row>
    <row r="1481" spans="2:2">
      <c r="B1481" s="34"/>
    </row>
    <row r="1482" spans="2:2">
      <c r="B1482" s="34"/>
    </row>
    <row r="1483" spans="2:2">
      <c r="B1483" s="34"/>
    </row>
    <row r="1484" spans="2:2">
      <c r="B1484" s="34"/>
    </row>
    <row r="1485" spans="2:2">
      <c r="B1485" s="34"/>
    </row>
    <row r="1486" spans="2:2">
      <c r="B1486" s="34"/>
    </row>
    <row r="1487" spans="2:2">
      <c r="B1487" s="34"/>
    </row>
    <row r="1488" spans="2:2">
      <c r="B1488" s="34"/>
    </row>
    <row r="1489" spans="2:2">
      <c r="B1489" s="34"/>
    </row>
    <row r="1490" spans="2:2">
      <c r="B1490" s="34"/>
    </row>
    <row r="1491" spans="2:2">
      <c r="B1491" s="34"/>
    </row>
    <row r="1492" spans="2:2">
      <c r="B1492" s="34"/>
    </row>
    <row r="1493" spans="2:2">
      <c r="B1493" s="34"/>
    </row>
    <row r="1494" spans="2:2">
      <c r="B1494" s="34"/>
    </row>
    <row r="1495" spans="2:2">
      <c r="B1495" s="34"/>
    </row>
    <row r="1496" spans="2:2">
      <c r="B1496" s="34"/>
    </row>
    <row r="1497" spans="2:2">
      <c r="B1497" s="34"/>
    </row>
    <row r="1498" spans="2:2">
      <c r="B1498" s="34"/>
    </row>
    <row r="1499" spans="2:2">
      <c r="B1499" s="34"/>
    </row>
    <row r="1500" spans="2:2">
      <c r="B1500" s="34"/>
    </row>
    <row r="1501" spans="2:2">
      <c r="B1501" s="34"/>
    </row>
    <row r="1502" spans="2:2">
      <c r="B1502" s="34"/>
    </row>
    <row r="1503" spans="2:2">
      <c r="B1503" s="34"/>
    </row>
    <row r="1504" spans="2:2">
      <c r="B1504" s="34"/>
    </row>
    <row r="1505" spans="2:2">
      <c r="B1505" s="34"/>
    </row>
    <row r="1506" spans="2:2">
      <c r="B1506" s="34"/>
    </row>
    <row r="1507" spans="2:2">
      <c r="B1507" s="34"/>
    </row>
    <row r="1508" spans="2:2">
      <c r="B1508" s="34"/>
    </row>
    <row r="1509" spans="2:2">
      <c r="B1509" s="34"/>
    </row>
    <row r="1510" spans="2:2">
      <c r="B1510" s="34"/>
    </row>
    <row r="1511" spans="2:2">
      <c r="B1511" s="34"/>
    </row>
    <row r="1512" spans="2:2">
      <c r="B1512" s="34"/>
    </row>
    <row r="1513" spans="2:2">
      <c r="B1513" s="34"/>
    </row>
    <row r="1514" spans="2:2">
      <c r="B1514" s="34"/>
    </row>
    <row r="1515" spans="2:2">
      <c r="B1515" s="34"/>
    </row>
    <row r="1516" spans="2:2">
      <c r="B1516" s="34"/>
    </row>
    <row r="1517" spans="2:2">
      <c r="B1517" s="34"/>
    </row>
    <row r="1518" spans="2:2">
      <c r="B1518" s="34"/>
    </row>
    <row r="1519" spans="2:2">
      <c r="B1519" s="34"/>
    </row>
    <row r="1520" spans="2:2">
      <c r="B1520" s="34"/>
    </row>
    <row r="1521" spans="2:2">
      <c r="B1521" s="34"/>
    </row>
    <row r="1522" spans="2:2">
      <c r="B1522" s="34"/>
    </row>
    <row r="1523" spans="2:2">
      <c r="B1523" s="34"/>
    </row>
    <row r="1524" spans="2:2">
      <c r="B1524" s="34"/>
    </row>
    <row r="1525" spans="2:2">
      <c r="B1525" s="34"/>
    </row>
    <row r="1526" spans="2:2">
      <c r="B1526" s="34"/>
    </row>
    <row r="1527" spans="2:2">
      <c r="B1527" s="34"/>
    </row>
    <row r="1528" spans="2:2">
      <c r="B1528" s="34"/>
    </row>
    <row r="1529" spans="2:2">
      <c r="B1529" s="34"/>
    </row>
    <row r="1530" spans="2:2">
      <c r="B1530" s="34"/>
    </row>
    <row r="1531" spans="2:2">
      <c r="B1531" s="34"/>
    </row>
    <row r="1532" spans="2:2">
      <c r="B1532" s="34"/>
    </row>
    <row r="1533" spans="2:2">
      <c r="B1533" s="34"/>
    </row>
    <row r="1534" spans="2:2">
      <c r="B1534" s="34"/>
    </row>
    <row r="1535" spans="2:2">
      <c r="B1535" s="34"/>
    </row>
    <row r="1536" spans="2:2">
      <c r="B1536" s="34"/>
    </row>
    <row r="1537" spans="2:2">
      <c r="B1537" s="34"/>
    </row>
    <row r="1538" spans="2:2">
      <c r="B1538" s="34"/>
    </row>
    <row r="1539" spans="2:2">
      <c r="B1539" s="34"/>
    </row>
    <row r="1540" spans="2:2">
      <c r="B1540" s="34"/>
    </row>
    <row r="1541" spans="2:2">
      <c r="B1541" s="34"/>
    </row>
    <row r="1542" spans="2:2">
      <c r="B1542" s="34"/>
    </row>
    <row r="1543" spans="2:2">
      <c r="B1543" s="34"/>
    </row>
    <row r="1544" spans="2:2">
      <c r="B1544" s="34"/>
    </row>
    <row r="1545" spans="2:2">
      <c r="B1545" s="34"/>
    </row>
    <row r="1546" spans="2:2">
      <c r="B1546" s="34"/>
    </row>
    <row r="1547" spans="2:2">
      <c r="B1547" s="34"/>
    </row>
    <row r="1548" spans="2:2">
      <c r="B1548" s="34"/>
    </row>
    <row r="1549" spans="2:2">
      <c r="B1549" s="34"/>
    </row>
    <row r="1550" spans="2:2">
      <c r="B1550" s="34"/>
    </row>
    <row r="1551" spans="2:2">
      <c r="B1551" s="34"/>
    </row>
    <row r="1552" spans="2:2">
      <c r="B1552" s="34"/>
    </row>
    <row r="1553" spans="2:2">
      <c r="B1553" s="34"/>
    </row>
    <row r="1554" spans="2:2">
      <c r="B1554" s="34"/>
    </row>
    <row r="1555" spans="2:2">
      <c r="B1555" s="34"/>
    </row>
    <row r="1556" spans="2:2">
      <c r="B1556" s="34"/>
    </row>
    <row r="1557" spans="2:2">
      <c r="B1557" s="34"/>
    </row>
    <row r="1558" spans="2:2">
      <c r="B1558" s="34"/>
    </row>
    <row r="1559" spans="2:2">
      <c r="B1559" s="34"/>
    </row>
    <row r="1560" spans="2:2">
      <c r="B1560" s="34"/>
    </row>
    <row r="1561" spans="2:2">
      <c r="B1561" s="34"/>
    </row>
    <row r="1562" spans="2:2">
      <c r="B1562" s="34"/>
    </row>
    <row r="1563" spans="2:2">
      <c r="B1563" s="34"/>
    </row>
    <row r="1564" spans="2:2">
      <c r="B1564" s="34"/>
    </row>
    <row r="1565" spans="2:2">
      <c r="B1565" s="34"/>
    </row>
    <row r="1566" spans="2:2">
      <c r="B1566" s="34"/>
    </row>
    <row r="1567" spans="2:2">
      <c r="B1567" s="34"/>
    </row>
    <row r="1568" spans="2:2">
      <c r="B1568" s="34"/>
    </row>
    <row r="1569" spans="2:2">
      <c r="B1569" s="34"/>
    </row>
    <row r="1570" spans="2:2">
      <c r="B1570" s="34"/>
    </row>
    <row r="1571" spans="2:2">
      <c r="B1571" s="34"/>
    </row>
    <row r="1572" spans="2:2">
      <c r="B1572" s="34"/>
    </row>
    <row r="1573" spans="2:2">
      <c r="B1573" s="34"/>
    </row>
    <row r="1574" spans="2:2">
      <c r="B1574" s="34"/>
    </row>
    <row r="1575" spans="2:2">
      <c r="B1575" s="34"/>
    </row>
    <row r="1576" spans="2:2">
      <c r="B1576" s="34"/>
    </row>
    <row r="1577" spans="2:2">
      <c r="B1577" s="34"/>
    </row>
    <row r="1578" spans="2:2">
      <c r="B1578" s="34"/>
    </row>
    <row r="1579" spans="2:2">
      <c r="B1579" s="34"/>
    </row>
    <row r="1580" spans="2:2">
      <c r="B1580" s="34"/>
    </row>
    <row r="1581" spans="2:2">
      <c r="B1581" s="34"/>
    </row>
    <row r="1582" spans="2:2">
      <c r="B1582" s="34"/>
    </row>
    <row r="1583" spans="2:2">
      <c r="B1583" s="34"/>
    </row>
    <row r="1584" spans="2:2">
      <c r="B1584" s="34"/>
    </row>
    <row r="1585" spans="2:2">
      <c r="B1585" s="34"/>
    </row>
    <row r="1586" spans="2:2">
      <c r="B1586" s="34"/>
    </row>
    <row r="1587" spans="2:2">
      <c r="B1587" s="34"/>
    </row>
    <row r="1588" spans="2:2">
      <c r="B1588" s="34"/>
    </row>
    <row r="1589" spans="2:2">
      <c r="B1589" s="34"/>
    </row>
    <row r="1590" spans="2:2">
      <c r="B1590" s="34"/>
    </row>
    <row r="1591" spans="2:2">
      <c r="B1591" s="34"/>
    </row>
    <row r="1592" spans="2:2">
      <c r="B1592" s="34"/>
    </row>
    <row r="1593" spans="2:2">
      <c r="B1593" s="34"/>
    </row>
    <row r="1594" spans="2:2">
      <c r="B1594" s="34"/>
    </row>
    <row r="1595" spans="2:2">
      <c r="B1595" s="34"/>
    </row>
    <row r="1596" spans="2:2">
      <c r="B1596" s="34"/>
    </row>
    <row r="1597" spans="2:2">
      <c r="B1597" s="34"/>
    </row>
    <row r="1598" spans="2:2">
      <c r="B1598" s="34"/>
    </row>
    <row r="1599" spans="2:2">
      <c r="B1599" s="34"/>
    </row>
    <row r="1600" spans="2:2">
      <c r="B1600" s="34"/>
    </row>
    <row r="1601" spans="2:2">
      <c r="B1601" s="34"/>
    </row>
    <row r="1602" spans="2:2">
      <c r="B1602" s="34"/>
    </row>
    <row r="1603" spans="2:2">
      <c r="B1603" s="34"/>
    </row>
    <row r="1604" spans="2:2">
      <c r="B1604" s="34"/>
    </row>
    <row r="1605" spans="2:2">
      <c r="B1605" s="34"/>
    </row>
    <row r="1606" spans="2:2">
      <c r="B1606" s="34"/>
    </row>
    <row r="1607" spans="2:2">
      <c r="B1607" s="34"/>
    </row>
    <row r="1608" spans="2:2">
      <c r="B1608" s="34"/>
    </row>
    <row r="1609" spans="2:2">
      <c r="B1609" s="34"/>
    </row>
    <row r="1610" spans="2:2">
      <c r="B1610" s="34"/>
    </row>
    <row r="1611" spans="2:2">
      <c r="B1611" s="34"/>
    </row>
    <row r="1612" spans="2:2">
      <c r="B1612" s="34"/>
    </row>
    <row r="1613" spans="2:2">
      <c r="B1613" s="34"/>
    </row>
    <row r="1614" spans="2:2">
      <c r="B1614" s="34"/>
    </row>
    <row r="1615" spans="2:2">
      <c r="B1615" s="34"/>
    </row>
    <row r="1616" spans="2:2">
      <c r="B1616" s="34"/>
    </row>
    <row r="1617" spans="2:2">
      <c r="B1617" s="34"/>
    </row>
    <row r="1618" spans="2:2">
      <c r="B1618" s="34"/>
    </row>
    <row r="1619" spans="2:2">
      <c r="B1619" s="34"/>
    </row>
    <row r="1620" spans="2:2">
      <c r="B1620" s="34"/>
    </row>
    <row r="1621" spans="2:2">
      <c r="B1621" s="34"/>
    </row>
    <row r="1622" spans="2:2">
      <c r="B1622" s="34"/>
    </row>
    <row r="1623" spans="2:2">
      <c r="B1623" s="34"/>
    </row>
    <row r="1624" spans="2:2">
      <c r="B1624" s="34"/>
    </row>
    <row r="1625" spans="2:2">
      <c r="B1625" s="34"/>
    </row>
    <row r="1626" spans="2:2">
      <c r="B1626" s="34"/>
    </row>
    <row r="1627" spans="2:2">
      <c r="B1627" s="34"/>
    </row>
    <row r="1628" spans="2:2">
      <c r="B1628" s="34"/>
    </row>
    <row r="1629" spans="2:2">
      <c r="B1629" s="34"/>
    </row>
    <row r="1630" spans="2:2">
      <c r="B1630" s="34"/>
    </row>
    <row r="1631" spans="2:2">
      <c r="B1631" s="34"/>
    </row>
    <row r="1632" spans="2:2">
      <c r="B1632" s="34"/>
    </row>
    <row r="1633" spans="2:2">
      <c r="B1633" s="34"/>
    </row>
    <row r="1634" spans="2:2">
      <c r="B1634" s="34"/>
    </row>
    <row r="1635" spans="2:2">
      <c r="B1635" s="34"/>
    </row>
    <row r="1636" spans="2:2">
      <c r="B1636" s="34"/>
    </row>
    <row r="1637" spans="2:2">
      <c r="B1637" s="34"/>
    </row>
    <row r="1638" spans="2:2">
      <c r="B1638" s="34"/>
    </row>
    <row r="1639" spans="2:2">
      <c r="B1639" s="34"/>
    </row>
    <row r="1640" spans="2:2">
      <c r="B1640" s="34"/>
    </row>
    <row r="1641" spans="2:2">
      <c r="B1641" s="34"/>
    </row>
    <row r="1642" spans="2:2">
      <c r="B1642" s="34"/>
    </row>
    <row r="1643" spans="2:2">
      <c r="B1643" s="34"/>
    </row>
    <row r="1644" spans="2:2">
      <c r="B1644" s="34"/>
    </row>
    <row r="1645" spans="2:2">
      <c r="B1645" s="34"/>
    </row>
    <row r="1646" spans="2:2">
      <c r="B1646" s="34"/>
    </row>
    <row r="1647" spans="2:2">
      <c r="B1647" s="34"/>
    </row>
    <row r="1648" spans="2:2">
      <c r="B1648" s="34"/>
    </row>
    <row r="1649" spans="2:2">
      <c r="B1649" s="34"/>
    </row>
    <row r="1650" spans="2:2">
      <c r="B1650" s="34"/>
    </row>
    <row r="1651" spans="2:2">
      <c r="B1651" s="34"/>
    </row>
    <row r="1652" spans="2:2">
      <c r="B1652" s="34"/>
    </row>
    <row r="1653" spans="2:2">
      <c r="B1653" s="34"/>
    </row>
    <row r="1654" spans="2:2">
      <c r="B1654" s="34"/>
    </row>
    <row r="1655" spans="2:2">
      <c r="B1655" s="34"/>
    </row>
    <row r="1656" spans="2:2">
      <c r="B1656" s="34"/>
    </row>
    <row r="1657" spans="2:2">
      <c r="B1657" s="34"/>
    </row>
    <row r="1658" spans="2:2">
      <c r="B1658" s="34"/>
    </row>
    <row r="1659" spans="2:2">
      <c r="B1659" s="34"/>
    </row>
    <row r="1660" spans="2:2">
      <c r="B1660" s="34"/>
    </row>
    <row r="1661" spans="2:2">
      <c r="B1661" s="34"/>
    </row>
    <row r="1662" spans="2:2">
      <c r="B1662" s="34"/>
    </row>
    <row r="1663" spans="2:2">
      <c r="B1663" s="34"/>
    </row>
    <row r="1664" spans="2:2">
      <c r="B1664" s="34"/>
    </row>
    <row r="1665" spans="2:2">
      <c r="B1665" s="34"/>
    </row>
    <row r="1666" spans="2:2">
      <c r="B1666" s="34"/>
    </row>
    <row r="1667" spans="2:2">
      <c r="B1667" s="34"/>
    </row>
    <row r="1668" spans="2:2">
      <c r="B1668" s="34"/>
    </row>
    <row r="1669" spans="2:2">
      <c r="B1669" s="34"/>
    </row>
    <row r="1670" spans="2:2">
      <c r="B1670" s="34"/>
    </row>
    <row r="1671" spans="2:2">
      <c r="B1671" s="34"/>
    </row>
    <row r="1672" spans="2:2">
      <c r="B1672" s="34"/>
    </row>
    <row r="1673" spans="2:2">
      <c r="B1673" s="34"/>
    </row>
    <row r="1674" spans="2:2">
      <c r="B1674" s="34"/>
    </row>
    <row r="1675" spans="2:2">
      <c r="B1675" s="34"/>
    </row>
    <row r="1676" spans="2:2">
      <c r="B1676" s="34"/>
    </row>
    <row r="1677" spans="2:2">
      <c r="B1677" s="34"/>
    </row>
    <row r="1678" spans="2:2">
      <c r="B1678" s="34"/>
    </row>
    <row r="1679" spans="2:2">
      <c r="B1679" s="34"/>
    </row>
    <row r="1680" spans="2:2">
      <c r="B1680" s="34"/>
    </row>
    <row r="1681" spans="2:2">
      <c r="B1681" s="34"/>
    </row>
    <row r="1682" spans="2:2">
      <c r="B1682" s="34"/>
    </row>
    <row r="1683" spans="2:2">
      <c r="B1683" s="34"/>
    </row>
    <row r="1684" spans="2:2">
      <c r="B1684" s="34"/>
    </row>
    <row r="1685" spans="2:2">
      <c r="B1685" s="34"/>
    </row>
    <row r="1686" spans="2:2">
      <c r="B1686" s="34"/>
    </row>
    <row r="1687" spans="2:2">
      <c r="B1687" s="34"/>
    </row>
    <row r="1688" spans="2:2">
      <c r="B1688" s="34"/>
    </row>
    <row r="1689" spans="2:2">
      <c r="B1689" s="34"/>
    </row>
    <row r="1690" spans="2:2">
      <c r="B1690" s="34"/>
    </row>
    <row r="1691" spans="2:2">
      <c r="B1691" s="34"/>
    </row>
    <row r="1692" spans="2:2">
      <c r="B1692" s="34"/>
    </row>
    <row r="1693" spans="2:2">
      <c r="B1693" s="34"/>
    </row>
    <row r="1694" spans="2:2">
      <c r="B1694" s="34"/>
    </row>
    <row r="1695" spans="2:2">
      <c r="B1695" s="34"/>
    </row>
    <row r="1696" spans="2:2">
      <c r="B1696" s="34"/>
    </row>
    <row r="1697" spans="2:2">
      <c r="B1697" s="34"/>
    </row>
    <row r="1698" spans="2:2">
      <c r="B1698" s="34"/>
    </row>
    <row r="1699" spans="2:2">
      <c r="B1699" s="34"/>
    </row>
    <row r="1700" spans="2:2">
      <c r="B1700" s="34"/>
    </row>
    <row r="1701" spans="2:2">
      <c r="B1701" s="34"/>
    </row>
    <row r="1702" spans="2:2">
      <c r="B1702" s="34"/>
    </row>
    <row r="1703" spans="2:2">
      <c r="B1703" s="34"/>
    </row>
    <row r="1704" spans="2:2">
      <c r="B1704" s="34"/>
    </row>
    <row r="1705" spans="2:2">
      <c r="B1705" s="34"/>
    </row>
    <row r="1706" spans="2:2">
      <c r="B1706" s="34"/>
    </row>
    <row r="1707" spans="2:2">
      <c r="B1707" s="34"/>
    </row>
    <row r="1708" spans="2:2">
      <c r="B1708" s="34"/>
    </row>
    <row r="1709" spans="2:2">
      <c r="B1709" s="34"/>
    </row>
    <row r="1710" spans="2:2">
      <c r="B1710" s="34"/>
    </row>
    <row r="1711" spans="2:2">
      <c r="B1711" s="34"/>
    </row>
    <row r="1712" spans="2:2">
      <c r="B1712" s="34"/>
    </row>
    <row r="1713" spans="2:2">
      <c r="B1713" s="34"/>
    </row>
    <row r="1714" spans="2:2">
      <c r="B1714" s="34"/>
    </row>
    <row r="1715" spans="2:2">
      <c r="B1715" s="34"/>
    </row>
    <row r="1716" spans="2:2">
      <c r="B1716" s="34"/>
    </row>
    <row r="1717" spans="2:2">
      <c r="B1717" s="34"/>
    </row>
    <row r="1718" spans="2:2">
      <c r="B1718" s="34"/>
    </row>
    <row r="1719" spans="2:2">
      <c r="B1719" s="34"/>
    </row>
    <row r="1720" spans="2:2">
      <c r="B1720" s="34"/>
    </row>
    <row r="1721" spans="2:2">
      <c r="B1721" s="34"/>
    </row>
    <row r="1722" spans="2:2">
      <c r="B1722" s="34"/>
    </row>
    <row r="1723" spans="2:2">
      <c r="B1723" s="34"/>
    </row>
    <row r="1724" spans="2:2">
      <c r="B1724" s="34"/>
    </row>
    <row r="1725" spans="2:2">
      <c r="B1725" s="34"/>
    </row>
    <row r="1726" spans="2:2">
      <c r="B1726" s="34"/>
    </row>
    <row r="1727" spans="2:2">
      <c r="B1727" s="34"/>
    </row>
    <row r="1728" spans="2:2">
      <c r="B1728" s="34"/>
    </row>
    <row r="1729" spans="2:2">
      <c r="B1729" s="34"/>
    </row>
    <row r="1730" spans="2:2">
      <c r="B1730" s="34"/>
    </row>
    <row r="1731" spans="2:2">
      <c r="B1731" s="34"/>
    </row>
    <row r="1732" spans="2:2">
      <c r="B1732" s="34"/>
    </row>
    <row r="1733" spans="2:2">
      <c r="B1733" s="34"/>
    </row>
    <row r="1734" spans="2:2">
      <c r="B1734" s="34"/>
    </row>
    <row r="1735" spans="2:2">
      <c r="B1735" s="34"/>
    </row>
    <row r="1736" spans="2:2">
      <c r="B1736" s="34"/>
    </row>
    <row r="1737" spans="2:2">
      <c r="B1737" s="34"/>
    </row>
    <row r="1738" spans="2:2">
      <c r="B1738" s="34"/>
    </row>
    <row r="1739" spans="2:2">
      <c r="B1739" s="34"/>
    </row>
    <row r="1740" spans="2:2">
      <c r="B1740" s="34"/>
    </row>
    <row r="1741" spans="2:2">
      <c r="B1741" s="34"/>
    </row>
    <row r="1742" spans="2:2">
      <c r="B1742" s="34"/>
    </row>
    <row r="1743" spans="2:2">
      <c r="B1743" s="34"/>
    </row>
    <row r="1744" spans="2:2">
      <c r="B1744" s="34"/>
    </row>
    <row r="1745" spans="2:2">
      <c r="B1745" s="34"/>
    </row>
    <row r="1746" spans="2:2">
      <c r="B1746" s="34"/>
    </row>
    <row r="1747" spans="2:2">
      <c r="B1747" s="34"/>
    </row>
    <row r="1748" spans="2:2">
      <c r="B1748" s="34"/>
    </row>
    <row r="1749" spans="2:2">
      <c r="B1749" s="34"/>
    </row>
    <row r="1750" spans="2:2">
      <c r="B1750" s="34"/>
    </row>
    <row r="1751" spans="2:2">
      <c r="B1751" s="34"/>
    </row>
    <row r="1752" spans="2:2">
      <c r="B1752" s="34"/>
    </row>
    <row r="1753" spans="2:2">
      <c r="B1753" s="34"/>
    </row>
    <row r="1754" spans="2:2">
      <c r="B1754" s="34"/>
    </row>
    <row r="1755" spans="2:2">
      <c r="B1755" s="34"/>
    </row>
    <row r="1756" spans="2:2">
      <c r="B1756" s="34"/>
    </row>
    <row r="1757" spans="2:2">
      <c r="B1757" s="34"/>
    </row>
    <row r="1758" spans="2:2">
      <c r="B1758" s="34"/>
    </row>
    <row r="1759" spans="2:2">
      <c r="B1759" s="34"/>
    </row>
    <row r="1760" spans="2:2">
      <c r="B1760" s="34"/>
    </row>
    <row r="1761" spans="2:2">
      <c r="B1761" s="34"/>
    </row>
    <row r="1762" spans="2:2">
      <c r="B1762" s="34"/>
    </row>
    <row r="1763" spans="2:2">
      <c r="B1763" s="34"/>
    </row>
    <row r="1764" spans="2:2">
      <c r="B1764" s="34"/>
    </row>
    <row r="1765" spans="2:2">
      <c r="B1765" s="34"/>
    </row>
    <row r="1766" spans="2:2">
      <c r="B1766" s="34"/>
    </row>
    <row r="1767" spans="2:2">
      <c r="B1767" s="34"/>
    </row>
    <row r="1768" spans="2:2">
      <c r="B1768" s="34"/>
    </row>
    <row r="1769" spans="2:2">
      <c r="B1769" s="34"/>
    </row>
    <row r="1770" spans="2:2">
      <c r="B1770" s="34"/>
    </row>
    <row r="1771" spans="2:2">
      <c r="B1771" s="34"/>
    </row>
    <row r="1772" spans="2:2">
      <c r="B1772" s="34"/>
    </row>
    <row r="1773" spans="2:2">
      <c r="B1773" s="34"/>
    </row>
    <row r="1774" spans="2:2">
      <c r="B1774" s="34"/>
    </row>
    <row r="1775" spans="2:2">
      <c r="B1775" s="34"/>
    </row>
    <row r="1776" spans="2:2">
      <c r="B1776" s="34"/>
    </row>
    <row r="1777" spans="2:2">
      <c r="B1777" s="34"/>
    </row>
    <row r="1778" spans="2:2">
      <c r="B1778" s="34"/>
    </row>
    <row r="1779" spans="2:2">
      <c r="B1779" s="34"/>
    </row>
    <row r="1780" spans="2:2">
      <c r="B1780" s="34"/>
    </row>
    <row r="1781" spans="2:2">
      <c r="B1781" s="34"/>
    </row>
    <row r="1782" spans="2:2">
      <c r="B1782" s="34"/>
    </row>
    <row r="1783" spans="2:2">
      <c r="B1783" s="34"/>
    </row>
    <row r="1784" spans="2:2">
      <c r="B1784" s="34"/>
    </row>
    <row r="1785" spans="2:2">
      <c r="B1785" s="34"/>
    </row>
    <row r="1786" spans="2:2">
      <c r="B1786" s="34"/>
    </row>
    <row r="1787" spans="2:2">
      <c r="B1787" s="34"/>
    </row>
    <row r="1788" spans="2:2">
      <c r="B1788" s="34"/>
    </row>
    <row r="1789" spans="2:2">
      <c r="B1789" s="34"/>
    </row>
    <row r="1790" spans="2:2">
      <c r="B1790" s="34"/>
    </row>
    <row r="1791" spans="2:2">
      <c r="B1791" s="34"/>
    </row>
    <row r="1792" spans="2:2">
      <c r="B1792" s="34"/>
    </row>
    <row r="1793" spans="2:2">
      <c r="B1793" s="34"/>
    </row>
    <row r="1794" spans="2:2">
      <c r="B1794" s="34"/>
    </row>
    <row r="1795" spans="2:2">
      <c r="B1795" s="34"/>
    </row>
    <row r="1796" spans="2:2">
      <c r="B1796" s="34"/>
    </row>
    <row r="1797" spans="2:2">
      <c r="B1797" s="34"/>
    </row>
    <row r="1798" spans="2:2">
      <c r="B1798" s="34"/>
    </row>
    <row r="1799" spans="2:2">
      <c r="B1799" s="34"/>
    </row>
    <row r="1800" spans="2:2">
      <c r="B1800" s="34"/>
    </row>
    <row r="1801" spans="2:2">
      <c r="B1801" s="34"/>
    </row>
    <row r="1802" spans="2:2">
      <c r="B1802" s="34"/>
    </row>
    <row r="1803" spans="2:2">
      <c r="B1803" s="34"/>
    </row>
    <row r="1804" spans="2:2">
      <c r="B1804" s="34"/>
    </row>
    <row r="1805" spans="2:2">
      <c r="B1805" s="34"/>
    </row>
    <row r="1806" spans="2:2">
      <c r="B1806" s="34"/>
    </row>
    <row r="1807" spans="2:2">
      <c r="B1807" s="34"/>
    </row>
    <row r="1808" spans="2:2">
      <c r="B1808" s="34"/>
    </row>
    <row r="1809" spans="2:2">
      <c r="B1809" s="34"/>
    </row>
    <row r="1810" spans="2:2">
      <c r="B1810" s="34"/>
    </row>
    <row r="1811" spans="2:2">
      <c r="B1811" s="34"/>
    </row>
    <row r="1812" spans="2:2">
      <c r="B1812" s="34"/>
    </row>
    <row r="1813" spans="2:2">
      <c r="B1813" s="34"/>
    </row>
    <row r="1814" spans="2:2">
      <c r="B1814" s="34"/>
    </row>
    <row r="1815" spans="2:2">
      <c r="B1815" s="34"/>
    </row>
    <row r="1816" spans="2:2">
      <c r="B1816" s="34"/>
    </row>
    <row r="1817" spans="2:2">
      <c r="B1817" s="34"/>
    </row>
    <row r="1818" spans="2:2">
      <c r="B1818" s="34"/>
    </row>
    <row r="1819" spans="2:2">
      <c r="B1819" s="34"/>
    </row>
    <row r="1820" spans="2:2">
      <c r="B1820" s="34"/>
    </row>
    <row r="1821" spans="2:2">
      <c r="B1821" s="34"/>
    </row>
    <row r="1822" spans="2:2">
      <c r="B1822" s="34"/>
    </row>
    <row r="1823" spans="2:2">
      <c r="B1823" s="34"/>
    </row>
    <row r="1824" spans="2:2">
      <c r="B1824" s="34"/>
    </row>
    <row r="1825" spans="2:2">
      <c r="B1825" s="34"/>
    </row>
    <row r="1826" spans="2:2">
      <c r="B1826" s="34"/>
    </row>
    <row r="1827" spans="2:2">
      <c r="B1827" s="34"/>
    </row>
    <row r="1828" spans="2:2">
      <c r="B1828" s="34"/>
    </row>
    <row r="1829" spans="2:2">
      <c r="B1829" s="34"/>
    </row>
    <row r="1830" spans="2:2">
      <c r="B1830" s="34"/>
    </row>
    <row r="1831" spans="2:2">
      <c r="B1831" s="34"/>
    </row>
    <row r="1832" spans="2:2">
      <c r="B1832" s="34"/>
    </row>
    <row r="1833" spans="2:2">
      <c r="B1833" s="34"/>
    </row>
    <row r="1834" spans="2:2">
      <c r="B1834" s="34"/>
    </row>
    <row r="1835" spans="2:2">
      <c r="B1835" s="34"/>
    </row>
    <row r="1836" spans="2:2">
      <c r="B1836" s="34"/>
    </row>
    <row r="1837" spans="2:2">
      <c r="B1837" s="34"/>
    </row>
    <row r="1838" spans="2:2">
      <c r="B1838" s="34"/>
    </row>
    <row r="1839" spans="2:2">
      <c r="B1839" s="34"/>
    </row>
    <row r="1840" spans="2:2">
      <c r="B1840" s="34"/>
    </row>
    <row r="1841" spans="2:2">
      <c r="B1841" s="34"/>
    </row>
    <row r="1842" spans="2:2">
      <c r="B1842" s="34"/>
    </row>
    <row r="1843" spans="2:2">
      <c r="B1843" s="34"/>
    </row>
    <row r="1844" spans="2:2">
      <c r="B1844" s="34"/>
    </row>
    <row r="1845" spans="2:2">
      <c r="B1845" s="34"/>
    </row>
    <row r="1846" spans="2:2">
      <c r="B1846" s="34"/>
    </row>
    <row r="1847" spans="2:2">
      <c r="B1847" s="34"/>
    </row>
    <row r="1848" spans="2:2">
      <c r="B1848" s="34"/>
    </row>
    <row r="1849" spans="2:2">
      <c r="B1849" s="34"/>
    </row>
    <row r="1850" spans="2:2">
      <c r="B1850" s="34"/>
    </row>
    <row r="1851" spans="2:2">
      <c r="B1851" s="34"/>
    </row>
    <row r="1852" spans="2:2">
      <c r="B1852" s="34"/>
    </row>
    <row r="1853" spans="2:2">
      <c r="B1853" s="34"/>
    </row>
    <row r="1854" spans="2:2">
      <c r="B1854" s="34"/>
    </row>
    <row r="1855" spans="2:2">
      <c r="B1855" s="34"/>
    </row>
    <row r="1856" spans="2:2">
      <c r="B1856" s="34"/>
    </row>
    <row r="1857" spans="2:2">
      <c r="B1857" s="34"/>
    </row>
    <row r="1858" spans="2:2">
      <c r="B1858" s="34"/>
    </row>
    <row r="1859" spans="2:2">
      <c r="B1859" s="34"/>
    </row>
    <row r="1860" spans="2:2">
      <c r="B1860" s="34"/>
    </row>
    <row r="1861" spans="2:2">
      <c r="B1861" s="34"/>
    </row>
    <row r="1862" spans="2:2">
      <c r="B1862" s="34"/>
    </row>
    <row r="1863" spans="2:2">
      <c r="B1863" s="34"/>
    </row>
    <row r="1864" spans="2:2">
      <c r="B1864" s="34"/>
    </row>
    <row r="1865" spans="2:2">
      <c r="B1865" s="34"/>
    </row>
    <row r="1866" spans="2:2">
      <c r="B1866" s="34"/>
    </row>
    <row r="1867" spans="2:2">
      <c r="B1867" s="34"/>
    </row>
    <row r="1868" spans="2:2">
      <c r="B1868" s="34"/>
    </row>
    <row r="1869" spans="2:2">
      <c r="B1869" s="34"/>
    </row>
    <row r="1870" spans="2:2">
      <c r="B1870" s="34"/>
    </row>
    <row r="1871" spans="2:2">
      <c r="B1871" s="34"/>
    </row>
    <row r="1872" spans="2:2">
      <c r="B1872" s="34"/>
    </row>
    <row r="1873" spans="2:2">
      <c r="B1873" s="34"/>
    </row>
    <row r="1874" spans="2:2">
      <c r="B1874" s="34"/>
    </row>
    <row r="1875" spans="2:2">
      <c r="B1875" s="34"/>
    </row>
    <row r="1876" spans="2:2">
      <c r="B1876" s="34"/>
    </row>
    <row r="1877" spans="2:2">
      <c r="B1877" s="34"/>
    </row>
    <row r="1878" spans="2:2">
      <c r="B1878" s="34"/>
    </row>
    <row r="1879" spans="2:2">
      <c r="B1879" s="34"/>
    </row>
    <row r="1880" spans="2:2">
      <c r="B1880" s="34"/>
    </row>
    <row r="1881" spans="2:2">
      <c r="B1881" s="34"/>
    </row>
    <row r="1882" spans="2:2">
      <c r="B1882" s="34"/>
    </row>
    <row r="1883" spans="2:2">
      <c r="B1883" s="34"/>
    </row>
    <row r="1884" spans="2:2">
      <c r="B1884" s="34"/>
    </row>
    <row r="1885" spans="2:2">
      <c r="B1885" s="34"/>
    </row>
    <row r="1886" spans="2:2">
      <c r="B1886" s="34"/>
    </row>
    <row r="1887" spans="2:2">
      <c r="B1887" s="34"/>
    </row>
    <row r="1888" spans="2:2">
      <c r="B1888" s="34"/>
    </row>
    <row r="1889" spans="2:2">
      <c r="B1889" s="34"/>
    </row>
    <row r="1890" spans="2:2">
      <c r="B1890" s="34"/>
    </row>
    <row r="1891" spans="2:2">
      <c r="B1891" s="34"/>
    </row>
    <row r="1892" spans="2:2">
      <c r="B1892" s="34"/>
    </row>
    <row r="1893" spans="2:2">
      <c r="B1893" s="34"/>
    </row>
    <row r="1894" spans="2:2">
      <c r="B1894" s="34"/>
    </row>
    <row r="1895" spans="2:2">
      <c r="B1895" s="34"/>
    </row>
    <row r="1896" spans="2:2">
      <c r="B1896" s="34"/>
    </row>
    <row r="1897" spans="2:2">
      <c r="B1897" s="34"/>
    </row>
    <row r="1898" spans="2:2">
      <c r="B1898" s="34"/>
    </row>
    <row r="1899" spans="2:2">
      <c r="B1899" s="34"/>
    </row>
    <row r="1900" spans="2:2">
      <c r="B1900" s="34"/>
    </row>
    <row r="1901" spans="2:2">
      <c r="B1901" s="34"/>
    </row>
    <row r="1902" spans="2:2">
      <c r="B1902" s="34"/>
    </row>
    <row r="1903" spans="2:2">
      <c r="B1903" s="34"/>
    </row>
    <row r="1904" spans="2:2">
      <c r="B1904" s="34"/>
    </row>
    <row r="1905" spans="2:2">
      <c r="B1905" s="34"/>
    </row>
    <row r="1906" spans="2:2">
      <c r="B1906" s="34"/>
    </row>
    <row r="1907" spans="2:2">
      <c r="B1907" s="34"/>
    </row>
    <row r="1908" spans="2:2">
      <c r="B1908" s="34"/>
    </row>
    <row r="1909" spans="2:2">
      <c r="B1909" s="34"/>
    </row>
    <row r="1910" spans="2:2">
      <c r="B1910" s="34"/>
    </row>
    <row r="1911" spans="2:2">
      <c r="B1911" s="34"/>
    </row>
    <row r="1912" spans="2:2">
      <c r="B1912" s="34"/>
    </row>
    <row r="1913" spans="2:2">
      <c r="B1913" s="34"/>
    </row>
    <row r="1914" spans="2:2">
      <c r="B1914" s="34"/>
    </row>
    <row r="1915" spans="2:2">
      <c r="B1915" s="34"/>
    </row>
    <row r="1916" spans="2:2">
      <c r="B1916" s="34"/>
    </row>
    <row r="1917" spans="2:2">
      <c r="B1917" s="34"/>
    </row>
    <row r="1918" spans="2:2">
      <c r="B1918" s="34"/>
    </row>
    <row r="1919" spans="2:2">
      <c r="B1919" s="34"/>
    </row>
    <row r="1920" spans="2:2">
      <c r="B1920" s="34"/>
    </row>
    <row r="1921" spans="2:2">
      <c r="B1921" s="34"/>
    </row>
    <row r="1922" spans="2:2">
      <c r="B1922" s="34"/>
    </row>
    <row r="1923" spans="2:2">
      <c r="B1923" s="34"/>
    </row>
    <row r="1924" spans="2:2">
      <c r="B1924" s="34"/>
    </row>
    <row r="1925" spans="2:2">
      <c r="B1925" s="34"/>
    </row>
    <row r="1926" spans="2:2">
      <c r="B1926" s="34"/>
    </row>
    <row r="1927" spans="2:2">
      <c r="B1927" s="34"/>
    </row>
    <row r="1928" spans="2:2">
      <c r="B1928" s="34"/>
    </row>
    <row r="1929" spans="2:2">
      <c r="B1929" s="34"/>
    </row>
    <row r="1930" spans="2:2">
      <c r="B1930" s="34"/>
    </row>
    <row r="1931" spans="2:2">
      <c r="B1931" s="34"/>
    </row>
    <row r="1932" spans="2:2">
      <c r="B1932" s="34"/>
    </row>
    <row r="1933" spans="2:2">
      <c r="B1933" s="34"/>
    </row>
    <row r="1934" spans="2:2">
      <c r="B1934" s="34"/>
    </row>
    <row r="1935" spans="2:2">
      <c r="B1935" s="34"/>
    </row>
    <row r="1936" spans="2:2">
      <c r="B1936" s="34"/>
    </row>
    <row r="1937" spans="2:2">
      <c r="B1937" s="34"/>
    </row>
    <row r="1938" spans="2:2">
      <c r="B1938" s="34"/>
    </row>
    <row r="1939" spans="2:2">
      <c r="B1939" s="34"/>
    </row>
    <row r="1940" spans="2:2">
      <c r="B1940" s="34"/>
    </row>
    <row r="1941" spans="2:2">
      <c r="B1941" s="34"/>
    </row>
    <row r="1942" spans="2:2">
      <c r="B1942" s="34"/>
    </row>
    <row r="1943" spans="2:2">
      <c r="B1943" s="34"/>
    </row>
    <row r="1944" spans="2:2">
      <c r="B1944" s="34"/>
    </row>
    <row r="1945" spans="2:2">
      <c r="B1945" s="34"/>
    </row>
    <row r="1946" spans="2:2">
      <c r="B1946" s="34"/>
    </row>
    <row r="1947" spans="2:2">
      <c r="B1947" s="34"/>
    </row>
    <row r="1948" spans="2:2">
      <c r="B1948" s="34"/>
    </row>
    <row r="1949" spans="2:2">
      <c r="B1949" s="34"/>
    </row>
    <row r="1950" spans="2:2">
      <c r="B1950" s="34"/>
    </row>
    <row r="1951" spans="2:2">
      <c r="B1951" s="34"/>
    </row>
    <row r="1952" spans="2:2">
      <c r="B1952" s="34"/>
    </row>
    <row r="1953" spans="2:2">
      <c r="B1953" s="34"/>
    </row>
    <row r="1954" spans="2:2">
      <c r="B1954" s="34"/>
    </row>
    <row r="1955" spans="2:2">
      <c r="B1955" s="34"/>
    </row>
    <row r="1956" spans="2:2">
      <c r="B1956" s="34"/>
    </row>
    <row r="1957" spans="2:2">
      <c r="B1957" s="34"/>
    </row>
    <row r="1958" spans="2:2">
      <c r="B1958" s="34"/>
    </row>
    <row r="1959" spans="2:2">
      <c r="B1959" s="34"/>
    </row>
    <row r="1960" spans="2:2">
      <c r="B1960" s="34"/>
    </row>
    <row r="1961" spans="2:2">
      <c r="B1961" s="34"/>
    </row>
    <row r="1962" spans="2:2">
      <c r="B1962" s="34"/>
    </row>
    <row r="1963" spans="2:2">
      <c r="B1963" s="34"/>
    </row>
    <row r="1964" spans="2:2">
      <c r="B1964" s="34"/>
    </row>
    <row r="1965" spans="2:2">
      <c r="B1965" s="34"/>
    </row>
    <row r="1966" spans="2:2">
      <c r="B1966" s="34"/>
    </row>
    <row r="1967" spans="2:2">
      <c r="B1967" s="34"/>
    </row>
    <row r="1968" spans="2:2">
      <c r="B1968" s="34"/>
    </row>
    <row r="1969" spans="2:2">
      <c r="B1969" s="34"/>
    </row>
    <row r="1970" spans="2:2">
      <c r="B1970" s="34"/>
    </row>
    <row r="1971" spans="2:2">
      <c r="B1971" s="34"/>
    </row>
    <row r="1972" spans="2:2">
      <c r="B1972" s="34"/>
    </row>
    <row r="1973" spans="2:2">
      <c r="B1973" s="34"/>
    </row>
    <row r="1974" spans="2:2">
      <c r="B1974" s="34"/>
    </row>
    <row r="1975" spans="2:2">
      <c r="B1975" s="34"/>
    </row>
    <row r="1976" spans="2:2">
      <c r="B1976" s="34"/>
    </row>
    <row r="1977" spans="2:2">
      <c r="B1977" s="34"/>
    </row>
    <row r="1978" spans="2:2">
      <c r="B1978" s="34"/>
    </row>
    <row r="1979" spans="2:2">
      <c r="B1979" s="34"/>
    </row>
    <row r="1980" spans="2:2">
      <c r="B1980" s="34"/>
    </row>
    <row r="1981" spans="2:2">
      <c r="B1981" s="34"/>
    </row>
    <row r="1982" spans="2:2">
      <c r="B1982" s="34"/>
    </row>
    <row r="1983" spans="2:2">
      <c r="B1983" s="34"/>
    </row>
    <row r="1984" spans="2:2">
      <c r="B1984" s="34"/>
    </row>
    <row r="1985" spans="2:2">
      <c r="B1985" s="34"/>
    </row>
    <row r="1986" spans="2:2">
      <c r="B1986" s="34"/>
    </row>
    <row r="1987" spans="2:2">
      <c r="B1987" s="34"/>
    </row>
    <row r="1988" spans="2:2">
      <c r="B1988" s="34"/>
    </row>
    <row r="1989" spans="2:2">
      <c r="B1989" s="34"/>
    </row>
    <row r="1990" spans="2:2">
      <c r="B1990" s="34"/>
    </row>
    <row r="1991" spans="2:2">
      <c r="B1991" s="34"/>
    </row>
    <row r="1992" spans="2:2">
      <c r="B1992" s="34"/>
    </row>
    <row r="1993" spans="2:2">
      <c r="B1993" s="34"/>
    </row>
    <row r="1994" spans="2:2">
      <c r="B1994" s="34"/>
    </row>
    <row r="1995" spans="2:2">
      <c r="B1995" s="34"/>
    </row>
    <row r="1996" spans="2:2">
      <c r="B1996" s="34"/>
    </row>
    <row r="1997" spans="2:2">
      <c r="B1997" s="34"/>
    </row>
    <row r="1998" spans="2:2">
      <c r="B1998" s="34"/>
    </row>
    <row r="1999" spans="2:2">
      <c r="B1999" s="34"/>
    </row>
    <row r="2000" spans="2:2">
      <c r="B2000" s="34"/>
    </row>
    <row r="2001" spans="2:2">
      <c r="B2001" s="34"/>
    </row>
    <row r="2002" spans="2:2">
      <c r="B2002" s="34"/>
    </row>
  </sheetData>
  <mergeCells count="2">
    <mergeCell ref="D2:G3"/>
    <mergeCell ref="D4:G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R69"/>
  <sheetViews>
    <sheetView tabSelected="1" zoomScaleNormal="150" workbookViewId="0">
      <selection activeCell="U14" sqref="U14"/>
    </sheetView>
  </sheetViews>
  <sheetFormatPr baseColWidth="10" defaultColWidth="8.83203125" defaultRowHeight="15"/>
  <cols>
    <col min="1" max="1" width="12.5" customWidth="1"/>
    <col min="2" max="2" width="11" bestFit="1" customWidth="1"/>
  </cols>
  <sheetData>
    <row r="1" spans="1:18">
      <c r="A1" s="16"/>
      <c r="B1" s="16"/>
      <c r="C1" s="16" t="s">
        <v>37</v>
      </c>
      <c r="D1" s="16"/>
      <c r="E1" s="16"/>
      <c r="F1" s="16"/>
      <c r="G1" s="16"/>
      <c r="H1" s="16"/>
    </row>
    <row r="2" spans="1:18">
      <c r="A2" s="15" t="s">
        <v>95</v>
      </c>
      <c r="B2" s="15"/>
      <c r="C2" s="15"/>
      <c r="D2" s="15"/>
      <c r="E2" s="15"/>
      <c r="F2" s="15"/>
      <c r="G2" s="15"/>
      <c r="H2" s="15"/>
    </row>
    <row r="3" spans="1:18">
      <c r="A3" s="161" t="s">
        <v>38</v>
      </c>
      <c r="B3" s="21" t="s">
        <v>39</v>
      </c>
      <c r="C3" s="17">
        <v>0.4</v>
      </c>
      <c r="D3" s="17">
        <v>0.6</v>
      </c>
      <c r="E3" s="17">
        <v>0.8</v>
      </c>
      <c r="F3" s="18">
        <v>1</v>
      </c>
      <c r="G3" s="17">
        <v>1.2</v>
      </c>
      <c r="H3" s="17">
        <v>1.4</v>
      </c>
    </row>
    <row r="4" spans="1:18">
      <c r="A4" s="161"/>
      <c r="B4" s="20" t="s">
        <v>34</v>
      </c>
      <c r="C4" s="19">
        <f>'Cost of Equity'!I2+C3*('Cost of Equity'!I4-'Cost of Equity'!I2)</f>
        <v>6.6283225966403611E-2</v>
      </c>
      <c r="D4" s="19">
        <f>'Cost of Equity'!I2+D3*('Cost of Equity'!I4-'Cost of Equity'!I2)</f>
        <v>8.851118433113149E-2</v>
      </c>
      <c r="E4" s="19">
        <f>'Cost of Equity'!I2+E3*('Cost of Equity'!I4-'Cost of Equity'!I2)</f>
        <v>0.1107391426958594</v>
      </c>
      <c r="F4" s="53">
        <f>'Cost of Equity'!I2+F3*('Cost of Equity'!I4-'Cost of Equity'!I2)</f>
        <v>0.13296710106058729</v>
      </c>
      <c r="G4" s="19">
        <f>'Cost of Equity'!I2+G3*('Cost of Equity'!I4-'Cost of Equity'!I2)</f>
        <v>0.15519505942531517</v>
      </c>
      <c r="H4" s="19">
        <f>'Cost of Equity'!I2+H3*('Cost of Equity'!I4-'Cost of Equity'!I2)</f>
        <v>0.17742301779004307</v>
      </c>
      <c r="Q4" s="160" t="s">
        <v>112</v>
      </c>
      <c r="R4" s="160"/>
    </row>
    <row r="5" spans="1:18">
      <c r="A5" s="161"/>
    </row>
    <row r="6" spans="1:18" ht="22.5" customHeight="1">
      <c r="A6" s="161"/>
    </row>
    <row r="17" spans="1:18">
      <c r="A17" s="76" t="s">
        <v>92</v>
      </c>
      <c r="B17" s="76"/>
      <c r="C17" s="76"/>
      <c r="D17" s="76"/>
      <c r="E17" s="76"/>
      <c r="F17" s="76"/>
      <c r="G17" s="76"/>
      <c r="H17" s="76"/>
    </row>
    <row r="18" spans="1:18">
      <c r="A18" s="162" t="s">
        <v>38</v>
      </c>
      <c r="B18" s="77" t="s">
        <v>90</v>
      </c>
      <c r="C18" s="78">
        <v>0.4</v>
      </c>
      <c r="D18" s="78">
        <v>0.6</v>
      </c>
      <c r="E18" s="78">
        <v>0.8</v>
      </c>
      <c r="F18" s="79">
        <v>1</v>
      </c>
      <c r="G18" s="78">
        <v>1.2</v>
      </c>
      <c r="H18" s="78">
        <v>1.4</v>
      </c>
    </row>
    <row r="19" spans="1:18">
      <c r="A19" s="163"/>
      <c r="B19" s="80" t="s">
        <v>91</v>
      </c>
      <c r="C19" s="81">
        <f>'Cost of Equity'!J2+C18*('Cost of Equity'!J4-'Cost of Equity'!J2)</f>
        <v>-9.2148097689523423E-2</v>
      </c>
      <c r="D19" s="81">
        <f>'Cost of Equity'!J2+D18*('Cost of Equity'!J4-'Cost of Equity'!J2)</f>
        <v>-0.14710760470161577</v>
      </c>
      <c r="E19" s="81">
        <f>'Cost of Equity'!J2+E18*('Cost of Equity'!J4-'Cost of Equity'!J2)</f>
        <v>-0.20206711171370817</v>
      </c>
      <c r="F19" s="82">
        <f>'Cost of Equity'!J2+F18*('Cost of Equity'!J4-'Cost of Equity'!J2)</f>
        <v>-0.25702661872580057</v>
      </c>
      <c r="G19" s="81">
        <f>'Cost of Equity'!J2+G18*('Cost of Equity'!J4-'Cost of Equity'!J2)</f>
        <v>-0.31198612573789292</v>
      </c>
      <c r="H19" s="81">
        <f>'Cost of Equity'!J2+H18*('Cost of Equity'!J4-'Cost of Equity'!J2)</f>
        <v>-0.36694563274998532</v>
      </c>
      <c r="Q19" s="160" t="s">
        <v>113</v>
      </c>
      <c r="R19" s="160"/>
    </row>
    <row r="20" spans="1:18">
      <c r="A20" s="163"/>
      <c r="B20" s="75"/>
      <c r="C20" s="75"/>
      <c r="D20" s="75"/>
      <c r="E20" s="75"/>
      <c r="F20" s="75"/>
      <c r="G20" s="75"/>
      <c r="H20" s="75"/>
    </row>
    <row r="21" spans="1:18">
      <c r="A21" s="164"/>
      <c r="B21" s="75"/>
      <c r="C21" s="75"/>
      <c r="D21" s="75"/>
      <c r="E21" s="75"/>
      <c r="F21" s="75"/>
      <c r="G21" s="75"/>
      <c r="H21" s="75"/>
    </row>
    <row r="33" spans="1:18">
      <c r="A33" s="76" t="s">
        <v>93</v>
      </c>
      <c r="B33" s="76"/>
      <c r="C33" s="76"/>
      <c r="D33" s="76"/>
      <c r="E33" s="76"/>
      <c r="F33" s="76"/>
      <c r="G33" s="76"/>
      <c r="H33" s="76"/>
    </row>
    <row r="34" spans="1:18">
      <c r="A34" s="162" t="s">
        <v>38</v>
      </c>
      <c r="B34" s="77" t="s">
        <v>90</v>
      </c>
      <c r="C34" s="78">
        <v>0.4</v>
      </c>
      <c r="D34" s="78">
        <v>0.6</v>
      </c>
      <c r="E34" s="78">
        <v>0.8</v>
      </c>
      <c r="F34" s="79">
        <v>1</v>
      </c>
      <c r="G34" s="78">
        <v>1.2</v>
      </c>
      <c r="H34" s="78">
        <v>1.4</v>
      </c>
    </row>
    <row r="35" spans="1:18">
      <c r="A35" s="163"/>
      <c r="B35" s="80" t="s">
        <v>91</v>
      </c>
      <c r="C35" s="81">
        <f>'Cost of Equity'!K2+C34*('Cost of Equity'!K4-'Cost of Equity'!K2)</f>
        <v>0.28366998363749413</v>
      </c>
      <c r="D35" s="81">
        <f>'Cost of Equity'!K2+D34*('Cost of Equity'!K4-'Cost of Equity'!K2)</f>
        <v>0.42500297545624116</v>
      </c>
      <c r="E35" s="81">
        <f>'Cost of Equity'!K2+E34*('Cost of Equity'!K4-'Cost of Equity'!K2)</f>
        <v>0.56633596727498825</v>
      </c>
      <c r="F35" s="82">
        <f>'Cost of Equity'!K2+F34*('Cost of Equity'!K4-'Cost of Equity'!K2)</f>
        <v>0.70766895909373528</v>
      </c>
      <c r="G35" s="81">
        <f>'Cost of Equity'!K2+G34*('Cost of Equity'!K4-'Cost of Equity'!K2)</f>
        <v>0.84900195091248232</v>
      </c>
      <c r="H35" s="81">
        <f>'Cost of Equity'!K2+H34*('Cost of Equity'!K4-'Cost of Equity'!K2)</f>
        <v>0.99033494273122935</v>
      </c>
      <c r="Q35" s="160" t="s">
        <v>112</v>
      </c>
      <c r="R35" s="160"/>
    </row>
    <row r="36" spans="1:18">
      <c r="A36" s="163"/>
      <c r="B36" s="75"/>
      <c r="C36" s="75"/>
      <c r="D36" s="75"/>
      <c r="E36" s="75"/>
      <c r="F36" s="75"/>
      <c r="G36" s="75"/>
      <c r="H36" s="75"/>
    </row>
    <row r="37" spans="1:18">
      <c r="A37" s="164"/>
      <c r="B37" s="75"/>
      <c r="C37" s="75"/>
      <c r="D37" s="75"/>
      <c r="E37" s="75"/>
      <c r="F37" s="75"/>
      <c r="G37" s="75"/>
      <c r="H37" s="75"/>
    </row>
    <row r="49" spans="1:18">
      <c r="A49" s="76" t="s">
        <v>94</v>
      </c>
      <c r="B49" s="76"/>
      <c r="C49" s="76"/>
      <c r="D49" s="76"/>
      <c r="E49" s="76"/>
      <c r="F49" s="76"/>
      <c r="G49" s="76"/>
      <c r="H49" s="76"/>
    </row>
    <row r="50" spans="1:18">
      <c r="A50" s="162" t="s">
        <v>38</v>
      </c>
      <c r="B50" s="77" t="s">
        <v>90</v>
      </c>
      <c r="C50" s="78">
        <v>0.4</v>
      </c>
      <c r="D50" s="78">
        <v>0.6</v>
      </c>
      <c r="E50" s="78">
        <v>0.8</v>
      </c>
      <c r="F50" s="79">
        <v>1</v>
      </c>
      <c r="G50" s="78">
        <v>1.2</v>
      </c>
      <c r="H50" s="78">
        <v>1.4</v>
      </c>
    </row>
    <row r="51" spans="1:18">
      <c r="A51" s="163"/>
      <c r="B51" s="80" t="s">
        <v>91</v>
      </c>
      <c r="C51" s="81">
        <f>'Cost of Equity'!L2+C50*('Cost of Equity'!L4-'Cost of Equity'!L2)</f>
        <v>7.6166802930418873E-2</v>
      </c>
      <c r="D51" s="81">
        <f>'Cost of Equity'!L2+D50*('Cost of Equity'!L4-'Cost of Equity'!L2)</f>
        <v>0.11369742661785052</v>
      </c>
      <c r="E51" s="81">
        <f>'Cost of Equity'!L2+E50*('Cost of Equity'!L4-'Cost of Equity'!L2)</f>
        <v>0.15122805030528219</v>
      </c>
      <c r="F51" s="82">
        <f>'Cost of Equity'!L2+F50*('Cost of Equity'!L4-'Cost of Equity'!L2)</f>
        <v>0.18875867399271384</v>
      </c>
      <c r="G51" s="81">
        <f>'Cost of Equity'!L2+G50*('Cost of Equity'!L4-'Cost of Equity'!L2)</f>
        <v>0.2262892976801455</v>
      </c>
      <c r="H51" s="81">
        <f>'Cost of Equity'!L2+H50*('Cost of Equity'!L4-'Cost of Equity'!L2)</f>
        <v>0.26381992136757715</v>
      </c>
      <c r="Q51" s="160" t="s">
        <v>112</v>
      </c>
      <c r="R51" s="160"/>
    </row>
    <row r="52" spans="1:18">
      <c r="A52" s="163"/>
      <c r="B52" s="75"/>
      <c r="C52" s="75"/>
      <c r="D52" s="75"/>
      <c r="E52" s="75"/>
      <c r="F52" s="75"/>
      <c r="G52" s="75"/>
      <c r="H52" s="75"/>
    </row>
    <row r="53" spans="1:18">
      <c r="A53" s="164"/>
      <c r="B53" s="75"/>
      <c r="C53" s="75"/>
      <c r="D53" s="75"/>
      <c r="E53" s="75"/>
      <c r="F53" s="75"/>
      <c r="G53" s="75"/>
      <c r="H53" s="75"/>
    </row>
    <row r="65" spans="1:18">
      <c r="A65" s="15" t="s">
        <v>89</v>
      </c>
      <c r="B65" s="15"/>
      <c r="C65" s="15"/>
      <c r="D65" s="15"/>
      <c r="E65" s="15"/>
      <c r="F65" s="15"/>
      <c r="G65" s="15"/>
      <c r="H65" s="15"/>
    </row>
    <row r="66" spans="1:18">
      <c r="A66" s="161" t="s">
        <v>38</v>
      </c>
      <c r="B66" s="21" t="s">
        <v>39</v>
      </c>
      <c r="C66" s="17">
        <v>0.4</v>
      </c>
      <c r="D66" s="17">
        <v>0.6</v>
      </c>
      <c r="E66" s="17">
        <v>0.8</v>
      </c>
      <c r="F66" s="18">
        <v>1</v>
      </c>
      <c r="G66" s="17">
        <v>1.2</v>
      </c>
      <c r="H66" s="17">
        <v>1.4</v>
      </c>
    </row>
    <row r="67" spans="1:18">
      <c r="A67" s="161"/>
      <c r="B67" s="20" t="s">
        <v>34</v>
      </c>
      <c r="C67" s="19">
        <f>'Cost of Equity'!M2+C66*('Cost of Equity'!M4-'Cost of Equity'!M2)</f>
        <v>1.6636090779538384E-2</v>
      </c>
      <c r="D67" s="19">
        <f>'Cost of Equity'!M2+D66*('Cost of Equity'!M4-'Cost of Equity'!M2)</f>
        <v>9.0866662897895016E-3</v>
      </c>
      <c r="E67" s="19">
        <f>'Cost of Equity'!M2+E66*('Cost of Equity'!M4-'Cost of Equity'!M2)</f>
        <v>1.5372418000406153E-3</v>
      </c>
      <c r="F67" s="53">
        <f>'Cost of Equity'!M2+F66*('Cost of Equity'!M4-'Cost of Equity'!M2)</f>
        <v>-6.0121826897082675E-3</v>
      </c>
      <c r="G67" s="19">
        <f>'Cost of Equity'!M2+G66*('Cost of Equity'!M4-'Cost of Equity'!M2)</f>
        <v>-1.3561607179457154E-2</v>
      </c>
      <c r="H67" s="19">
        <f>'Cost of Equity'!M2+H66*('Cost of Equity'!M4-'Cost of Equity'!M2)</f>
        <v>-2.1111031669206033E-2</v>
      </c>
      <c r="Q67" s="160" t="s">
        <v>113</v>
      </c>
      <c r="R67" s="160"/>
    </row>
    <row r="68" spans="1:18">
      <c r="A68" s="161"/>
    </row>
    <row r="69" spans="1:18">
      <c r="A69" s="161"/>
    </row>
  </sheetData>
  <mergeCells count="10">
    <mergeCell ref="A3:A6"/>
    <mergeCell ref="A18:A21"/>
    <mergeCell ref="A34:A37"/>
    <mergeCell ref="A50:A53"/>
    <mergeCell ref="A66:A69"/>
    <mergeCell ref="Q4:R4"/>
    <mergeCell ref="Q19:R19"/>
    <mergeCell ref="Q35:R35"/>
    <mergeCell ref="Q51:R51"/>
    <mergeCell ref="Q67:R67"/>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A184"/>
  <sheetViews>
    <sheetView zoomScale="114" zoomScaleNormal="114" workbookViewId="0">
      <selection activeCell="AA48" sqref="AA48"/>
    </sheetView>
  </sheetViews>
  <sheetFormatPr baseColWidth="10" defaultColWidth="8.83203125" defaultRowHeight="15"/>
  <cols>
    <col min="1" max="1" width="16.33203125" customWidth="1"/>
  </cols>
  <sheetData>
    <row r="1" spans="1:1">
      <c r="A1" s="22" t="s">
        <v>47</v>
      </c>
    </row>
    <row r="2" spans="1:1">
      <c r="A2" s="22" t="s">
        <v>48</v>
      </c>
    </row>
    <row r="4" spans="1:1" ht="16">
      <c r="A4" s="52" t="s">
        <v>50</v>
      </c>
    </row>
    <row r="5" spans="1:1" ht="16">
      <c r="A5" s="52" t="s">
        <v>51</v>
      </c>
    </row>
    <row r="52" spans="1:1" ht="16">
      <c r="A52" s="52" t="s">
        <v>50</v>
      </c>
    </row>
    <row r="53" spans="1:1" ht="16">
      <c r="A53" s="52" t="s">
        <v>52</v>
      </c>
    </row>
    <row r="98" spans="1:1" ht="16">
      <c r="A98" s="52" t="s">
        <v>50</v>
      </c>
    </row>
    <row r="99" spans="1:1" ht="16">
      <c r="A99" s="52" t="s">
        <v>58</v>
      </c>
    </row>
    <row r="142" spans="1:1" ht="16">
      <c r="A142" s="52" t="s">
        <v>50</v>
      </c>
    </row>
    <row r="143" spans="1:1" ht="16">
      <c r="A143" s="52" t="s">
        <v>59</v>
      </c>
    </row>
    <row r="183" spans="1:1" ht="16">
      <c r="A183" s="52" t="s">
        <v>50</v>
      </c>
    </row>
    <row r="184" spans="1:1" ht="16">
      <c r="A184" s="52" t="s">
        <v>60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Cover Page</vt:lpstr>
      <vt:lpstr>WACC</vt:lpstr>
      <vt:lpstr>Cost of Equity</vt:lpstr>
      <vt:lpstr>Risk-free Rate</vt:lpstr>
      <vt:lpstr>WACC vs Beta</vt:lpstr>
      <vt:lpstr>Exhibits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2024-04-16T14:15:14Z</dcterms:modified>
</cp:coreProperties>
</file>